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SO 01 - Lovosice - DPK" sheetId="2" r:id="rId2"/>
    <sheet name="VON - Vedlejší a ostatní ..." sheetId="3" r:id="rId3"/>
    <sheet name="SO 02 - České Kopisty - HPK" sheetId="4" r:id="rId4"/>
    <sheet name="VON - Vedlejší a ostatní ..._01" sheetId="5" r:id="rId5"/>
    <sheet name="SO 03 - Roudnice nad Labe..." sheetId="6" r:id="rId6"/>
    <sheet name="VON - Vedlejší a ostatní ..._02" sheetId="7" r:id="rId7"/>
    <sheet name="SO 04 - Štětí - HPK" sheetId="8" r:id="rId8"/>
    <sheet name="VON - Vedlejší a ostatní ..._03" sheetId="9" r:id="rId9"/>
  </sheets>
  <definedNames>
    <definedName name="_xlnm.Print_Area" localSheetId="0">'Rekapitulace stavby'!$D$4:$AO$36,'Rekapitulace stavby'!$C$42:$AQ$67</definedName>
    <definedName name="_xlnm.Print_Titles" localSheetId="0">'Rekapitulace stavby'!$52:$52</definedName>
    <definedName name="_xlnm._FilterDatabase" localSheetId="1" hidden="1">'SO 01 - Lovosice - DPK'!$C$87:$K$109</definedName>
    <definedName name="_xlnm.Print_Area" localSheetId="1">'SO 01 - Lovosice - DPK'!$C$73:$J$109</definedName>
    <definedName name="_xlnm.Print_Titles" localSheetId="1">'SO 01 - Lovosice - DPK'!$87:$87</definedName>
    <definedName name="_xlnm._FilterDatabase" localSheetId="2" hidden="1">'VON - Vedlejší a ostatní ...'!$C$89:$K$102</definedName>
    <definedName name="_xlnm.Print_Area" localSheetId="2">'VON - Vedlejší a ostatní ...'!$C$75:$J$102</definedName>
    <definedName name="_xlnm.Print_Titles" localSheetId="2">'VON - Vedlejší a ostatní ...'!$89:$89</definedName>
    <definedName name="_xlnm._FilterDatabase" localSheetId="3" hidden="1">'SO 02 - České Kopisty - HPK'!$C$87:$K$104</definedName>
    <definedName name="_xlnm.Print_Area" localSheetId="3">'SO 02 - České Kopisty - HPK'!$C$73:$J$104</definedName>
    <definedName name="_xlnm.Print_Titles" localSheetId="3">'SO 02 - České Kopisty - HPK'!$87:$87</definedName>
    <definedName name="_xlnm._FilterDatabase" localSheetId="4" hidden="1">'VON - Vedlejší a ostatní ..._01'!$C$89:$K$102</definedName>
    <definedName name="_xlnm.Print_Area" localSheetId="4">'VON - Vedlejší a ostatní ..._01'!$C$75:$J$102</definedName>
    <definedName name="_xlnm.Print_Titles" localSheetId="4">'VON - Vedlejší a ostatní ..._01'!$89:$89</definedName>
    <definedName name="_xlnm._FilterDatabase" localSheetId="5" hidden="1">'SO 03 - Roudnice nad Labe...'!$C$87:$K$104</definedName>
    <definedName name="_xlnm.Print_Area" localSheetId="5">'SO 03 - Roudnice nad Labe...'!$C$73:$J$104</definedName>
    <definedName name="_xlnm.Print_Titles" localSheetId="5">'SO 03 - Roudnice nad Labe...'!$87:$87</definedName>
    <definedName name="_xlnm._FilterDatabase" localSheetId="6" hidden="1">'VON - Vedlejší a ostatní ..._02'!$C$89:$K$102</definedName>
    <definedName name="_xlnm.Print_Area" localSheetId="6">'VON - Vedlejší a ostatní ..._02'!$C$75:$J$102</definedName>
    <definedName name="_xlnm.Print_Titles" localSheetId="6">'VON - Vedlejší a ostatní ..._02'!$89:$89</definedName>
    <definedName name="_xlnm._FilterDatabase" localSheetId="7" hidden="1">'SO 04 - Štětí - HPK'!$C$87:$K$104</definedName>
    <definedName name="_xlnm.Print_Area" localSheetId="7">'SO 04 - Štětí - HPK'!$C$73:$J$104</definedName>
    <definedName name="_xlnm.Print_Titles" localSheetId="7">'SO 04 - Štětí - HPK'!$87:$87</definedName>
    <definedName name="_xlnm._FilterDatabase" localSheetId="8" hidden="1">'VON - Vedlejší a ostatní ..._03'!$C$89:$K$102</definedName>
    <definedName name="_xlnm.Print_Area" localSheetId="8">'VON - Vedlejší a ostatní ..._03'!$C$75:$J$102</definedName>
    <definedName name="_xlnm.Print_Titles" localSheetId="8">'VON - Vedlejší a ostatní ..._03'!$89:$89</definedName>
  </definedNames>
  <calcPr/>
</workbook>
</file>

<file path=xl/calcChain.xml><?xml version="1.0" encoding="utf-8"?>
<calcChain xmlns="http://schemas.openxmlformats.org/spreadsheetml/2006/main">
  <c i="9" l="1" r="J39"/>
  <c r="J38"/>
  <c i="1" r="AY66"/>
  <c i="9" r="J37"/>
  <c i="1" r="AX66"/>
  <c i="9" r="BI102"/>
  <c r="BH102"/>
  <c r="BF102"/>
  <c r="BE102"/>
  <c r="T102"/>
  <c r="T101"/>
  <c r="R102"/>
  <c r="R101"/>
  <c r="P102"/>
  <c r="P101"/>
  <c r="BI100"/>
  <c r="BH100"/>
  <c r="BF100"/>
  <c r="BE100"/>
  <c r="T100"/>
  <c r="T99"/>
  <c r="R100"/>
  <c r="R99"/>
  <c r="P100"/>
  <c r="P99"/>
  <c r="BI98"/>
  <c r="BH98"/>
  <c r="BF98"/>
  <c r="BE98"/>
  <c r="T98"/>
  <c r="R98"/>
  <c r="P98"/>
  <c r="BI97"/>
  <c r="BH97"/>
  <c r="BF97"/>
  <c r="BE97"/>
  <c r="T97"/>
  <c r="R97"/>
  <c r="P97"/>
  <c r="BI96"/>
  <c r="BH96"/>
  <c r="BF96"/>
  <c r="BE96"/>
  <c r="T96"/>
  <c r="R96"/>
  <c r="P96"/>
  <c r="BI95"/>
  <c r="BH95"/>
  <c r="BF95"/>
  <c r="BE95"/>
  <c r="T95"/>
  <c r="R95"/>
  <c r="P95"/>
  <c r="BI93"/>
  <c r="BH93"/>
  <c r="BF93"/>
  <c r="BE93"/>
  <c r="T93"/>
  <c r="T92"/>
  <c r="R93"/>
  <c r="R92"/>
  <c r="P93"/>
  <c r="P92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8" r="J39"/>
  <c r="J38"/>
  <c i="1" r="AY65"/>
  <c i="8" r="J37"/>
  <c i="1" r="AX65"/>
  <c i="8" r="BI102"/>
  <c r="BH102"/>
  <c r="BF102"/>
  <c r="BE102"/>
  <c r="T102"/>
  <c r="T101"/>
  <c r="R102"/>
  <c r="R101"/>
  <c r="P102"/>
  <c r="P101"/>
  <c r="BI98"/>
  <c r="BH98"/>
  <c r="BF98"/>
  <c r="BE98"/>
  <c r="T98"/>
  <c r="R98"/>
  <c r="P98"/>
  <c r="BI95"/>
  <c r="BH95"/>
  <c r="BF95"/>
  <c r="BE95"/>
  <c r="T95"/>
  <c r="R95"/>
  <c r="P95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7" r="J39"/>
  <c r="J38"/>
  <c i="1" r="AY63"/>
  <c i="7" r="J37"/>
  <c i="1" r="AX63"/>
  <c i="7" r="BI102"/>
  <c r="BH102"/>
  <c r="BF102"/>
  <c r="BE102"/>
  <c r="T102"/>
  <c r="T101"/>
  <c r="R102"/>
  <c r="R101"/>
  <c r="P102"/>
  <c r="P101"/>
  <c r="BI100"/>
  <c r="BH100"/>
  <c r="BF100"/>
  <c r="BE100"/>
  <c r="T100"/>
  <c r="T99"/>
  <c r="R100"/>
  <c r="R99"/>
  <c r="P100"/>
  <c r="P99"/>
  <c r="BI98"/>
  <c r="BH98"/>
  <c r="BF98"/>
  <c r="BE98"/>
  <c r="T98"/>
  <c r="R98"/>
  <c r="P98"/>
  <c r="BI97"/>
  <c r="BH97"/>
  <c r="BF97"/>
  <c r="BE97"/>
  <c r="T97"/>
  <c r="R97"/>
  <c r="P97"/>
  <c r="BI96"/>
  <c r="BH96"/>
  <c r="BF96"/>
  <c r="BE96"/>
  <c r="T96"/>
  <c r="R96"/>
  <c r="P96"/>
  <c r="BI95"/>
  <c r="BH95"/>
  <c r="BF95"/>
  <c r="BE95"/>
  <c r="T95"/>
  <c r="R95"/>
  <c r="P95"/>
  <c r="BI93"/>
  <c r="BH93"/>
  <c r="BF93"/>
  <c r="BE93"/>
  <c r="T93"/>
  <c r="T92"/>
  <c r="R93"/>
  <c r="R92"/>
  <c r="P93"/>
  <c r="P92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6" r="J39"/>
  <c r="J38"/>
  <c i="1" r="AY62"/>
  <c i="6" r="J37"/>
  <c i="1" r="AX62"/>
  <c i="6" r="BI102"/>
  <c r="BH102"/>
  <c r="BF102"/>
  <c r="BE102"/>
  <c r="T102"/>
  <c r="T101"/>
  <c r="R102"/>
  <c r="R101"/>
  <c r="P102"/>
  <c r="P101"/>
  <c r="BI98"/>
  <c r="BH98"/>
  <c r="BF98"/>
  <c r="BE98"/>
  <c r="T98"/>
  <c r="R98"/>
  <c r="P98"/>
  <c r="BI95"/>
  <c r="BH95"/>
  <c r="BF95"/>
  <c r="BE95"/>
  <c r="T95"/>
  <c r="R95"/>
  <c r="P95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5" r="J39"/>
  <c r="J38"/>
  <c i="1" r="AY60"/>
  <c i="5" r="J37"/>
  <c i="1" r="AX60"/>
  <c i="5" r="BI102"/>
  <c r="BH102"/>
  <c r="BF102"/>
  <c r="BE102"/>
  <c r="T102"/>
  <c r="T101"/>
  <c r="R102"/>
  <c r="R101"/>
  <c r="P102"/>
  <c r="P101"/>
  <c r="BI100"/>
  <c r="BH100"/>
  <c r="BF100"/>
  <c r="BE100"/>
  <c r="T100"/>
  <c r="T99"/>
  <c r="R100"/>
  <c r="R99"/>
  <c r="P100"/>
  <c r="P99"/>
  <c r="BI98"/>
  <c r="BH98"/>
  <c r="BF98"/>
  <c r="BE98"/>
  <c r="T98"/>
  <c r="R98"/>
  <c r="P98"/>
  <c r="BI97"/>
  <c r="BH97"/>
  <c r="BF97"/>
  <c r="BE97"/>
  <c r="T97"/>
  <c r="R97"/>
  <c r="P97"/>
  <c r="BI96"/>
  <c r="BH96"/>
  <c r="BF96"/>
  <c r="BE96"/>
  <c r="T96"/>
  <c r="R96"/>
  <c r="P96"/>
  <c r="BI95"/>
  <c r="BH95"/>
  <c r="BF95"/>
  <c r="BE95"/>
  <c r="T95"/>
  <c r="R95"/>
  <c r="P95"/>
  <c r="BI93"/>
  <c r="BH93"/>
  <c r="BF93"/>
  <c r="BE93"/>
  <c r="T93"/>
  <c r="T92"/>
  <c r="R93"/>
  <c r="R92"/>
  <c r="P93"/>
  <c r="P92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4" r="J39"/>
  <c r="J38"/>
  <c i="1" r="AY59"/>
  <c i="4" r="J37"/>
  <c i="1" r="AX59"/>
  <c i="4" r="BI102"/>
  <c r="BH102"/>
  <c r="BF102"/>
  <c r="BE102"/>
  <c r="T102"/>
  <c r="T101"/>
  <c r="R102"/>
  <c r="R101"/>
  <c r="P102"/>
  <c r="P101"/>
  <c r="BI98"/>
  <c r="BH98"/>
  <c r="BF98"/>
  <c r="BE98"/>
  <c r="T98"/>
  <c r="R98"/>
  <c r="P98"/>
  <c r="BI95"/>
  <c r="BH95"/>
  <c r="BF95"/>
  <c r="BE95"/>
  <c r="T95"/>
  <c r="R95"/>
  <c r="P95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3" r="J39"/>
  <c r="J38"/>
  <c i="1" r="AY57"/>
  <c i="3" r="J37"/>
  <c i="1" r="AX57"/>
  <c i="3" r="BI102"/>
  <c r="BH102"/>
  <c r="BF102"/>
  <c r="BE102"/>
  <c r="T102"/>
  <c r="T101"/>
  <c r="R102"/>
  <c r="R101"/>
  <c r="P102"/>
  <c r="P101"/>
  <c r="BI100"/>
  <c r="BH100"/>
  <c r="BF100"/>
  <c r="BE100"/>
  <c r="T100"/>
  <c r="T99"/>
  <c r="R100"/>
  <c r="R99"/>
  <c r="P100"/>
  <c r="P99"/>
  <c r="BI98"/>
  <c r="BH98"/>
  <c r="BF98"/>
  <c r="BE98"/>
  <c r="T98"/>
  <c r="R98"/>
  <c r="P98"/>
  <c r="BI97"/>
  <c r="BH97"/>
  <c r="BF97"/>
  <c r="BE97"/>
  <c r="T97"/>
  <c r="R97"/>
  <c r="P97"/>
  <c r="BI96"/>
  <c r="BH96"/>
  <c r="BF96"/>
  <c r="BE96"/>
  <c r="T96"/>
  <c r="R96"/>
  <c r="P96"/>
  <c r="BI95"/>
  <c r="BH95"/>
  <c r="BF95"/>
  <c r="BE95"/>
  <c r="T95"/>
  <c r="R95"/>
  <c r="P95"/>
  <c r="BI93"/>
  <c r="BH93"/>
  <c r="BF93"/>
  <c r="BE93"/>
  <c r="T93"/>
  <c r="T92"/>
  <c r="R93"/>
  <c r="R92"/>
  <c r="P93"/>
  <c r="P92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2" r="J39"/>
  <c r="J38"/>
  <c i="1" r="AY56"/>
  <c i="2" r="J37"/>
  <c i="1" r="AX56"/>
  <c i="2" r="BI107"/>
  <c r="BH107"/>
  <c r="BF107"/>
  <c r="BE107"/>
  <c r="T107"/>
  <c r="T106"/>
  <c r="R107"/>
  <c r="R106"/>
  <c r="P107"/>
  <c r="P106"/>
  <c r="BI103"/>
  <c r="BH103"/>
  <c r="BF103"/>
  <c r="BE103"/>
  <c r="T103"/>
  <c r="R103"/>
  <c r="P103"/>
  <c r="BI99"/>
  <c r="BH99"/>
  <c r="BF99"/>
  <c r="BE99"/>
  <c r="T99"/>
  <c r="R99"/>
  <c r="P99"/>
  <c r="BI94"/>
  <c r="BH94"/>
  <c r="BF94"/>
  <c r="BE94"/>
  <c r="T94"/>
  <c r="R94"/>
  <c r="P94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1" r="L50"/>
  <c r="AM50"/>
  <c r="AM49"/>
  <c r="L49"/>
  <c r="AM47"/>
  <c r="L47"/>
  <c r="L45"/>
  <c r="L44"/>
  <c i="2" r="BK107"/>
  <c r="J107"/>
  <c r="BK103"/>
  <c r="J103"/>
  <c r="BK99"/>
  <c r="J99"/>
  <c r="BK94"/>
  <c r="J94"/>
  <c r="BK91"/>
  <c r="J91"/>
  <c i="1" r="AS64"/>
  <c r="AS61"/>
  <c r="AS58"/>
  <c r="AS55"/>
  <c i="3" r="BK102"/>
  <c r="J102"/>
  <c r="BK100"/>
  <c r="J100"/>
  <c r="BK98"/>
  <c r="J98"/>
  <c r="BK97"/>
  <c r="J97"/>
  <c r="BK96"/>
  <c r="J96"/>
  <c r="BK95"/>
  <c r="J95"/>
  <c r="BK93"/>
  <c r="J93"/>
  <c i="4" r="BK102"/>
  <c r="J102"/>
  <c r="BK98"/>
  <c r="J98"/>
  <c r="BK95"/>
  <c r="J95"/>
  <c r="BK91"/>
  <c r="J91"/>
  <c i="5" r="BK102"/>
  <c r="J102"/>
  <c r="BK100"/>
  <c r="J100"/>
  <c r="BK98"/>
  <c r="J98"/>
  <c r="BK97"/>
  <c r="J97"/>
  <c r="BK96"/>
  <c r="J96"/>
  <c r="BK95"/>
  <c r="J95"/>
  <c r="BK93"/>
  <c r="J93"/>
  <c i="6" r="BK102"/>
  <c r="J102"/>
  <c r="BK98"/>
  <c r="J98"/>
  <c r="BK95"/>
  <c r="J95"/>
  <c r="BK91"/>
  <c r="J91"/>
  <c i="7" r="BK102"/>
  <c r="J102"/>
  <c r="BK100"/>
  <c r="J100"/>
  <c r="BK98"/>
  <c r="J98"/>
  <c r="BK97"/>
  <c r="J97"/>
  <c r="BK96"/>
  <c r="J96"/>
  <c r="BK95"/>
  <c r="J95"/>
  <c r="BK93"/>
  <c r="J93"/>
  <c i="8" r="BK102"/>
  <c r="J102"/>
  <c r="BK98"/>
  <c r="J98"/>
  <c r="BK95"/>
  <c r="J95"/>
  <c r="BK91"/>
  <c r="J91"/>
  <c i="9" r="BK102"/>
  <c r="J102"/>
  <c r="BK100"/>
  <c r="J100"/>
  <c r="BK98"/>
  <c r="J98"/>
  <c r="BK97"/>
  <c r="J97"/>
  <c r="BK96"/>
  <c r="J96"/>
  <c r="BK95"/>
  <c r="J95"/>
  <c r="BK93"/>
  <c r="J93"/>
  <c i="2" l="1" r="BK90"/>
  <c r="J90"/>
  <c r="J65"/>
  <c r="P90"/>
  <c r="P89"/>
  <c r="P88"/>
  <c i="1" r="AU56"/>
  <c i="2" r="R90"/>
  <c r="R89"/>
  <c r="R88"/>
  <c r="T90"/>
  <c r="T89"/>
  <c r="T88"/>
  <c i="3" r="BK94"/>
  <c r="J94"/>
  <c r="J66"/>
  <c r="P94"/>
  <c r="P91"/>
  <c r="P90"/>
  <c i="1" r="AU57"/>
  <c i="3" r="R94"/>
  <c r="R91"/>
  <c r="R90"/>
  <c r="T94"/>
  <c r="T91"/>
  <c r="T90"/>
  <c i="4" r="BK90"/>
  <c r="J90"/>
  <c r="J65"/>
  <c r="P90"/>
  <c r="P89"/>
  <c r="P88"/>
  <c i="1" r="AU59"/>
  <c i="4" r="R90"/>
  <c r="R89"/>
  <c r="R88"/>
  <c r="T90"/>
  <c r="T89"/>
  <c r="T88"/>
  <c i="5" r="BK94"/>
  <c r="J94"/>
  <c r="J66"/>
  <c r="P94"/>
  <c r="P91"/>
  <c r="P90"/>
  <c i="1" r="AU60"/>
  <c i="5" r="R94"/>
  <c r="R91"/>
  <c r="R90"/>
  <c r="T94"/>
  <c r="T91"/>
  <c r="T90"/>
  <c i="6" r="BK90"/>
  <c r="J90"/>
  <c r="J65"/>
  <c r="P90"/>
  <c r="P89"/>
  <c r="P88"/>
  <c i="1" r="AU62"/>
  <c i="6" r="R90"/>
  <c r="R89"/>
  <c r="R88"/>
  <c r="T90"/>
  <c r="T89"/>
  <c r="T88"/>
  <c i="7" r="BK94"/>
  <c r="J94"/>
  <c r="J66"/>
  <c r="P94"/>
  <c r="P91"/>
  <c r="P90"/>
  <c i="1" r="AU63"/>
  <c i="7" r="R94"/>
  <c r="R91"/>
  <c r="R90"/>
  <c r="T94"/>
  <c r="T91"/>
  <c r="T90"/>
  <c i="8" r="BK90"/>
  <c r="J90"/>
  <c r="J65"/>
  <c r="P90"/>
  <c r="P89"/>
  <c r="P88"/>
  <c i="1" r="AU65"/>
  <c i="8" r="R90"/>
  <c r="R89"/>
  <c r="R88"/>
  <c r="T90"/>
  <c r="T89"/>
  <c r="T88"/>
  <c i="9" r="BK94"/>
  <c r="J94"/>
  <c r="J66"/>
  <c r="P94"/>
  <c r="P91"/>
  <c r="P90"/>
  <c i="1" r="AU66"/>
  <c i="9" r="R94"/>
  <c r="R91"/>
  <c r="R90"/>
  <c r="T94"/>
  <c r="T91"/>
  <c r="T90"/>
  <c i="2" r="BK106"/>
  <c r="J106"/>
  <c r="J66"/>
  <c i="3" r="BK92"/>
  <c r="J92"/>
  <c r="J65"/>
  <c r="BK99"/>
  <c r="J99"/>
  <c r="J67"/>
  <c r="BK101"/>
  <c r="J101"/>
  <c r="J68"/>
  <c i="4" r="BK101"/>
  <c r="J101"/>
  <c r="J66"/>
  <c i="5" r="BK92"/>
  <c r="J92"/>
  <c r="J65"/>
  <c r="BK99"/>
  <c r="J99"/>
  <c r="J67"/>
  <c r="BK101"/>
  <c r="J101"/>
  <c r="J68"/>
  <c i="6" r="BK101"/>
  <c r="J101"/>
  <c r="J66"/>
  <c i="7" r="BK92"/>
  <c r="J92"/>
  <c r="J65"/>
  <c r="BK99"/>
  <c r="J99"/>
  <c r="J67"/>
  <c r="BK101"/>
  <c r="J101"/>
  <c r="J68"/>
  <c i="8" r="BK101"/>
  <c r="J101"/>
  <c r="J66"/>
  <c i="9" r="BK92"/>
  <c r="J92"/>
  <c r="J65"/>
  <c r="BK99"/>
  <c r="J99"/>
  <c r="J67"/>
  <c r="BK101"/>
  <c r="J101"/>
  <c r="J68"/>
  <c r="E50"/>
  <c r="J56"/>
  <c r="F59"/>
  <c r="BG93"/>
  <c r="BG95"/>
  <c r="BG96"/>
  <c r="BG97"/>
  <c r="BG98"/>
  <c r="BG100"/>
  <c r="BG102"/>
  <c i="8" r="E50"/>
  <c r="J56"/>
  <c r="F59"/>
  <c r="BG91"/>
  <c r="BG95"/>
  <c r="BG98"/>
  <c r="BG102"/>
  <c i="7" r="E50"/>
  <c r="J56"/>
  <c r="F59"/>
  <c r="BG93"/>
  <c r="BG95"/>
  <c r="BG96"/>
  <c r="BG97"/>
  <c r="BG98"/>
  <c r="BG100"/>
  <c r="BG102"/>
  <c i="6" r="E50"/>
  <c r="J56"/>
  <c r="F59"/>
  <c r="BG91"/>
  <c r="BG95"/>
  <c r="BG98"/>
  <c r="BG102"/>
  <c i="5" r="E50"/>
  <c r="J56"/>
  <c r="F59"/>
  <c r="BG93"/>
  <c r="BG95"/>
  <c r="BG96"/>
  <c r="BG97"/>
  <c r="BG98"/>
  <c r="BG100"/>
  <c r="BG102"/>
  <c i="4" r="E50"/>
  <c r="J56"/>
  <c r="F59"/>
  <c r="BG91"/>
  <c r="BG95"/>
  <c r="BG98"/>
  <c r="BG102"/>
  <c i="3" r="E50"/>
  <c r="J56"/>
  <c r="F59"/>
  <c r="BG93"/>
  <c r="BG95"/>
  <c r="BG96"/>
  <c r="BG97"/>
  <c r="BG98"/>
  <c r="BG100"/>
  <c r="BG102"/>
  <c i="2" r="E50"/>
  <c r="J56"/>
  <c r="F59"/>
  <c r="BG91"/>
  <c r="BG94"/>
  <c r="BG99"/>
  <c r="BG103"/>
  <c r="BG107"/>
  <c r="F35"/>
  <c i="1" r="AZ56"/>
  <c i="2" r="J35"/>
  <c i="1" r="AV56"/>
  <c i="2" r="F36"/>
  <c i="1" r="BA56"/>
  <c i="2" r="J36"/>
  <c i="1" r="AW56"/>
  <c i="2" r="F38"/>
  <c i="1" r="BC56"/>
  <c i="2" r="F39"/>
  <c i="1" r="BD56"/>
  <c r="AS54"/>
  <c i="3" r="F35"/>
  <c i="1" r="AZ57"/>
  <c i="3" r="J35"/>
  <c i="1" r="AV57"/>
  <c i="3" r="F36"/>
  <c i="1" r="BA57"/>
  <c i="3" r="J36"/>
  <c i="1" r="AW57"/>
  <c i="3" r="F38"/>
  <c i="1" r="BC57"/>
  <c i="3" r="F39"/>
  <c i="1" r="BD57"/>
  <c i="4" r="F35"/>
  <c i="1" r="AZ59"/>
  <c i="4" r="J35"/>
  <c i="1" r="AV59"/>
  <c i="4" r="F36"/>
  <c i="1" r="BA59"/>
  <c i="4" r="J36"/>
  <c i="1" r="AW59"/>
  <c i="4" r="F38"/>
  <c i="1" r="BC59"/>
  <c i="4" r="F39"/>
  <c i="1" r="BD59"/>
  <c i="5" r="F35"/>
  <c i="1" r="AZ60"/>
  <c i="5" r="J35"/>
  <c i="1" r="AV60"/>
  <c i="5" r="F36"/>
  <c i="1" r="BA60"/>
  <c i="5" r="J36"/>
  <c i="1" r="AW60"/>
  <c i="5" r="F38"/>
  <c i="1" r="BC60"/>
  <c i="5" r="F39"/>
  <c i="1" r="BD60"/>
  <c i="6" r="F35"/>
  <c i="1" r="AZ62"/>
  <c i="6" r="J35"/>
  <c i="1" r="AV62"/>
  <c i="6" r="F36"/>
  <c i="1" r="BA62"/>
  <c i="6" r="J36"/>
  <c i="1" r="AW62"/>
  <c i="6" r="F38"/>
  <c i="1" r="BC62"/>
  <c i="6" r="F39"/>
  <c i="1" r="BD62"/>
  <c i="7" r="F35"/>
  <c i="1" r="AZ63"/>
  <c i="7" r="J35"/>
  <c i="1" r="AV63"/>
  <c i="7" r="F36"/>
  <c i="1" r="BA63"/>
  <c i="7" r="J36"/>
  <c i="1" r="AW63"/>
  <c i="7" r="F38"/>
  <c i="1" r="BC63"/>
  <c i="7" r="F39"/>
  <c i="1" r="BD63"/>
  <c i="8" r="F35"/>
  <c i="1" r="AZ65"/>
  <c i="8" r="J35"/>
  <c i="1" r="AV65"/>
  <c i="8" r="F36"/>
  <c i="1" r="BA65"/>
  <c i="8" r="J36"/>
  <c i="1" r="AW65"/>
  <c i="8" r="F38"/>
  <c i="1" r="BC65"/>
  <c i="8" r="F39"/>
  <c i="1" r="BD65"/>
  <c i="9" r="F35"/>
  <c i="1" r="AZ66"/>
  <c i="9" r="J35"/>
  <c i="1" r="AV66"/>
  <c i="9" r="F36"/>
  <c i="1" r="BA66"/>
  <c i="9" r="J36"/>
  <c i="1" r="AW66"/>
  <c i="9" r="F38"/>
  <c i="1" r="BC66"/>
  <c i="9" r="F39"/>
  <c i="1" r="BD66"/>
  <c i="2" l="1" r="BK89"/>
  <c r="J89"/>
  <c r="J64"/>
  <c i="3" r="BK91"/>
  <c r="J91"/>
  <c r="J64"/>
  <c i="4" r="BK89"/>
  <c r="J89"/>
  <c r="J64"/>
  <c i="5" r="BK91"/>
  <c r="J91"/>
  <c r="J64"/>
  <c i="6" r="BK89"/>
  <c r="J89"/>
  <c r="J64"/>
  <c i="7" r="BK91"/>
  <c r="J91"/>
  <c r="J64"/>
  <c i="8" r="BK89"/>
  <c r="J89"/>
  <c r="J64"/>
  <c i="9" r="BK91"/>
  <c r="J91"/>
  <c r="J64"/>
  <c i="1" r="AU64"/>
  <c r="AU61"/>
  <c r="AU58"/>
  <c r="AU55"/>
  <c r="AU54"/>
  <c r="AT56"/>
  <c i="2" r="F37"/>
  <c i="1" r="BB56"/>
  <c r="BD55"/>
  <c r="BC55"/>
  <c r="AY55"/>
  <c r="BA55"/>
  <c r="AW55"/>
  <c r="AZ55"/>
  <c r="AV55"/>
  <c r="AT57"/>
  <c i="3" r="F37"/>
  <c i="1" r="BB57"/>
  <c r="AT59"/>
  <c i="4" r="F37"/>
  <c i="1" r="BB59"/>
  <c r="BD58"/>
  <c r="BC58"/>
  <c r="AY58"/>
  <c r="BA58"/>
  <c r="AW58"/>
  <c r="AZ58"/>
  <c r="AV58"/>
  <c r="AT60"/>
  <c i="5" r="F37"/>
  <c i="1" r="BB60"/>
  <c r="AT62"/>
  <c i="6" r="F37"/>
  <c i="1" r="BB62"/>
  <c r="BD61"/>
  <c r="BC61"/>
  <c r="AY61"/>
  <c r="BA61"/>
  <c r="AW61"/>
  <c r="AZ61"/>
  <c r="AV61"/>
  <c r="AT63"/>
  <c i="7" r="F37"/>
  <c i="1" r="BB63"/>
  <c r="AT65"/>
  <c i="8" r="F37"/>
  <c i="1" r="BB65"/>
  <c r="BD64"/>
  <c r="BC64"/>
  <c r="AY64"/>
  <c r="BA64"/>
  <c r="AW64"/>
  <c r="AZ64"/>
  <c r="AV64"/>
  <c r="AT66"/>
  <c i="9" r="F37"/>
  <c i="1" r="BB66"/>
  <c i="2" l="1" r="BK88"/>
  <c r="J88"/>
  <c r="J63"/>
  <c i="3" r="BK90"/>
  <c r="J90"/>
  <c r="J63"/>
  <c i="4" r="BK88"/>
  <c r="J88"/>
  <c r="J63"/>
  <c i="5" r="BK90"/>
  <c r="J90"/>
  <c r="J63"/>
  <c i="6" r="BK88"/>
  <c r="J88"/>
  <c r="J63"/>
  <c i="7" r="BK90"/>
  <c r="J90"/>
  <c r="J63"/>
  <c i="8" r="BK88"/>
  <c r="J88"/>
  <c r="J63"/>
  <c i="9" r="BK90"/>
  <c r="J90"/>
  <c r="J63"/>
  <c i="1" r="AT55"/>
  <c r="BB55"/>
  <c r="AX55"/>
  <c r="AT58"/>
  <c r="BB58"/>
  <c r="AX58"/>
  <c r="AT61"/>
  <c r="BB61"/>
  <c r="AX61"/>
  <c r="AT64"/>
  <c r="BB64"/>
  <c r="AX64"/>
  <c r="BD54"/>
  <c r="W33"/>
  <c r="AZ54"/>
  <c r="W29"/>
  <c r="BC54"/>
  <c r="W32"/>
  <c r="BA54"/>
  <c r="W30"/>
  <c i="9" l="1" r="J32"/>
  <c i="1" r="AG66"/>
  <c i="7" r="J32"/>
  <c r="J41"/>
  <c i="8" r="J32"/>
  <c r="J41"/>
  <c i="5" r="J32"/>
  <c r="J41"/>
  <c i="6" r="J32"/>
  <c i="1" r="AG62"/>
  <c i="2" r="J32"/>
  <c r="J41"/>
  <c i="3" r="J32"/>
  <c r="J41"/>
  <c i="4" r="J32"/>
  <c i="1" r="AG59"/>
  <c r="AV54"/>
  <c r="AK29"/>
  <c r="AW54"/>
  <c r="AK30"/>
  <c r="BB54"/>
  <c r="W31"/>
  <c r="AY54"/>
  <c l="1" r="AG65"/>
  <c i="9" r="J41"/>
  <c i="1" r="AG63"/>
  <c i="4" r="J41"/>
  <c i="6" r="J41"/>
  <c i="1" r="AG56"/>
  <c r="AN56"/>
  <c r="AG57"/>
  <c r="AG60"/>
  <c r="AN57"/>
  <c r="AN59"/>
  <c r="AN60"/>
  <c r="AN62"/>
  <c r="AN63"/>
  <c r="AN65"/>
  <c r="AN66"/>
  <c r="AG64"/>
  <c r="AG61"/>
  <c r="AG58"/>
  <c r="AT54"/>
  <c r="AX54"/>
  <c l="1" r="AN58"/>
  <c r="AN61"/>
  <c r="AN64"/>
  <c r="AG55"/>
  <c r="AG54"/>
  <c r="AK26"/>
  <c r="AK35"/>
  <c l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<sst xmlns="http://schemas.openxmlformats.org/spreadsheetml/2006/main">
  <si>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</si>
  <si>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</si>
  <si>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</si>
  <si>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</si>
  <si>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</si>
  <si>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{7e864b4b-2c00-4b41-8fb2-a8fe92869bf6}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</si>
  <si>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</si>
  <si>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</si>
  <si>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</si>
  <si>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</si>
  <si>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</si>
  <si>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</si>
  <si>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</si>
  <si>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</si>
  <si>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104921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</si>
  <si>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</si>
  <si>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</si>
  <si>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Labe, Lovosice – Štětí, odstranění nánosů z plavebních kanálů</t>
  </si>
  <si>
    <t>KSO:</t>
  </si>
  <si>
    <t>833 35</t>
  </si>
  <si>
    <t>CC-CZ:</t>
  </si>
  <si>
    <t>215</t>
  </si>
  <si>
    <t>Místo:</t>
  </si>
  <si>
    <t>Labe</t>
  </si>
  <si>
    <t>Datum:</t>
  </si>
  <si>
    <t>30.6.2025</t>
  </si>
  <si>
    <t>Zadavatel:</t>
  </si>
  <si>
    <t>IČ:</t>
  </si>
  <si>
    <t/>
  </si>
  <si>
    <t>Povodí Labe, státní podnik, OIČ, Hradec Králové</t>
  </si>
  <si>
    <t>DIČ:</t>
  </si>
  <si>
    <t>Účastník:</t>
  </si>
  <si>
    <t>Vyplň údaj</t>
  </si>
  <si>
    <t>Projektant:</t>
  </si>
  <si>
    <t>True</t>
  </si>
  <si>
    <t>Zpracovatel:</t>
  </si>
  <si>
    <t>Ing. Eva Morkesová</t>
  </si>
  <si>
    <t>Poznámka:</t>
  </si>
  <si>
    <t>Soupis prací je sestaven s využitím Cenové soustavy ÚRS 2025/I.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</si>
  <si>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</si>
  <si>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</si>
  <si>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</si>
  <si>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</si>
  <si>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</si>
  <si>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</si>
  <si>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</si>
  <si>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</si>
  <si>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</si>
  <si>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</si>
  <si>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</si>
  <si>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</si>
  <si>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</si>
  <si>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</si>
  <si>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</si>
  <si>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</si>
  <si>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</si>
  <si>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</si>
  <si>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</si>
  <si>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</si>
  <si>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</si>
  <si>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</si>
  <si>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</si>
  <si>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</si>
  <si>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</si>
  <si>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</si>
  <si>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</si>
  <si>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</si>
  <si>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</si>
  <si>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</si>
  <si>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</si>
  <si>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</si>
  <si>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</si>
  <si>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</si>
  <si>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</si>
  <si>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</si>
  <si>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</si>
  <si>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</si>
  <si>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139251030</t>
  </si>
  <si>
    <t>VD Lovosice</t>
  </si>
  <si>
    <t>STA</t>
  </si>
  <si>
    <t>1</t>
  </si>
  <si>
    <t>{65b0e525-dc44-4b7d-b825-489085389750}</t>
  </si>
  <si>
    <t>833</t>
  </si>
  <si>
    <t>2</t>
  </si>
  <si>
    <t>/</t>
  </si>
  <si>
    <t>SO 01</t>
  </si>
  <si>
    <t>Lovosice - DPK</t>
  </si>
  <si>
    <t>Soupis</t>
  </si>
  <si>
    <t>{05e96806-daec-4e63-b5b1-ab27b5e08824}</t>
  </si>
  <si>
    <t>VON</t>
  </si>
  <si>
    <t>Vedlejší a ostatní náklady</t>
  </si>
  <si>
    <t>{dcebf918-829b-4f06-897b-7a68a5712302}</t>
  </si>
  <si>
    <t>139251029</t>
  </si>
  <si>
    <t>VD České Kopisty</t>
  </si>
  <si>
    <t>{6a76259d-289c-4872-a1ee-d37828f108d5}</t>
  </si>
  <si>
    <t>SO 02</t>
  </si>
  <si>
    <t>České Kopisty - HPK</t>
  </si>
  <si>
    <t>{a0ec78f7-ff06-45ac-93aa-50a4d879ec42}</t>
  </si>
  <si>
    <t>{23569edd-6c1a-4d7e-8c79-869428f6d3e5}</t>
  </si>
  <si>
    <t>139251028</t>
  </si>
  <si>
    <t>VD Roudnice nad Labem</t>
  </si>
  <si>
    <t>{c3173a85-2ed6-4b5e-808a-14f7b43cfca9}</t>
  </si>
  <si>
    <t>SO 03</t>
  </si>
  <si>
    <t>Roudnice nad Labem - HPK</t>
  </si>
  <si>
    <t>{9e6710ef-8b4d-4478-827d-fec08de0d461}</t>
  </si>
  <si>
    <t>{13b7f8ac-544c-4652-a80c-3e723c43be57}</t>
  </si>
  <si>
    <t>139251027</t>
  </si>
  <si>
    <t>VD Štětí</t>
  </si>
  <si>
    <t>{581d3a73-ac20-4b1f-a85b-fe31c0d12f95}</t>
  </si>
  <si>
    <t>SO 04</t>
  </si>
  <si>
    <t>Štětí - HPK</t>
  </si>
  <si>
    <t>{19dd902b-13f9-428c-9d7c-8c83eabef636}</t>
  </si>
  <si>
    <t>{bd326d37-6406-41d9-aaa5-5b7559e1415c}</t>
  </si>
  <si>
    <t>KRYCÍ LIST SOUPISU PRACÍ</t>
  </si>
  <si>
    <t>Objekt:</t>
  </si>
  <si>
    <t>139251030 - VD Lovosice</t>
  </si>
  <si>
    <t>Soupis:</t>
  </si>
  <si>
    <t>SO 01 - Lovosice - DPK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</si>
  <si>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</si>
  <si>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</si>
  <si>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</si>
  <si>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</si>
  <si>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</si>
  <si>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</si>
  <si>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VRN5 - Výzisk celkem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</si>
  <si>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</si>
  <si>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</si>
  <si>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</si>
  <si>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</si>
  <si>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</si>
  <si>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</si>
  <si>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</si>
  <si>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</si>
  <si>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</si>
  <si>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</si>
  <si>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</si>
  <si>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</si>
  <si>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</si>
  <si>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</si>
  <si>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</si>
  <si>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</si>
  <si>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</si>
  <si>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</si>
  <si>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12725312R</t>
  </si>
  <si>
    <t>Vykopávky pod vodou dozerem s vodorovným přemístěním výkopku a jeho složením v hloubce do 6 m pod projektem stanovenou pracovní hladinou vody v hornině třídy těžitelnosti I skupiny 1 až 3, na vzdálenost přes 100 do 150 m</t>
  </si>
  <si>
    <t>m3</t>
  </si>
  <si>
    <t>4</t>
  </si>
  <si>
    <t>-1263607638</t>
  </si>
  <si>
    <t>VV</t>
  </si>
  <si>
    <t xml:space="preserve">shrnutí nánosů podvodní mechanizací z plavební dráhy do depresí  (zasypání výmolů ve dně, např. dozerem)</t>
  </si>
  <si>
    <t>800,0</t>
  </si>
  <si>
    <t>AGR 01.1.1</t>
  </si>
  <si>
    <t>Vytěžení nánosů běžnou mechanizací</t>
  </si>
  <si>
    <t>546929232</t>
  </si>
  <si>
    <t>P</t>
  </si>
  <si>
    <t>Poznámka k položce:_x000d_
Zhotovitel zvolí způsob vytěžení nánosů dle svých možností, zvyklostí, technického a technologického vybavení. Při stanovení nabídkové ceny zohlední veškeré náklady pro zdárné provedení a průběžnou kontrolu.
Položka se vztahuje pro jakoukoliv třídu těžitelnosti zeminy i horniny, včetně ručního provádění prací v ochranných pásmech inženýrských sítí a v omezených prostorách, např. pod mosty.</t>
  </si>
  <si>
    <t>vytěžení materiálu ze dna koryta</t>
  </si>
  <si>
    <t xml:space="preserve">shrnutí nánosů podvodní mechanizací z plavební dráhy a vytěžení (odpočet materiálu do depresí) </t>
  </si>
  <si>
    <t>5100,0-800,0</t>
  </si>
  <si>
    <t>3</t>
  </si>
  <si>
    <t>AGR 01.1.2</t>
  </si>
  <si>
    <t>Přemístění vytěženého materiálu vodorovně i svisle na jakoukoliv vzdálenost, včetně veškeré manipulace (přehození, nakládání, překládání, vykládání, skládání apod.) a případných nákladů spojených s deponováním materiálu (např. poplatek za uložení na meziskládce, úprava meziskládky, ...)</t>
  </si>
  <si>
    <t>-1311975256</t>
  </si>
  <si>
    <t xml:space="preserve">Poznámka k položce:_x000d_
Položka se vztahuje pro jakoukoliv třídu těžitelnosti zeminy i horniny a platí pro výkopek i sypaninu. </t>
  </si>
  <si>
    <t xml:space="preserve">včetně odvozu vytěženého zvodnělého zemního materiálu po vodě i po suchu, částečného odvodnění na plavidle a přeložení z lodi na automobily </t>
  </si>
  <si>
    <t>4300,0</t>
  </si>
  <si>
    <t>AGR 01.1.3</t>
  </si>
  <si>
    <t>Likvidace vytěženého materiálu dle platné legislativy, včetně případného poplatku za uložení</t>
  </si>
  <si>
    <t>82291034</t>
  </si>
  <si>
    <t xml:space="preserve">Poznámka k položce:_x000d_
V PŘÍPADĚ ODKUPU TUTO POLOŽKU NEVYPLŇUJTE!
Při odkupu vyzískaného říčního materiálu uveďtě jednotkovou cenu pouze v položce AGR 01.1.4. Jednotkovou cenu položky AGR 01.1.3 nevyplňujte!
Likvidace v souladu se zákonem č. 541/2020 Sb., o odpadech a jeho prováděcími předpisy.
</t>
  </si>
  <si>
    <t>VRN5</t>
  </si>
  <si>
    <t>Výzisk celkem</t>
  </si>
  <si>
    <t>5</t>
  </si>
  <si>
    <t>AGR 01.1.4</t>
  </si>
  <si>
    <t>Odkup vyzískaného říčního materiálu</t>
  </si>
  <si>
    <t>-1094053428</t>
  </si>
  <si>
    <t>Poznámka k položce:_x000d_
V PŘÍPADĚ LIKVIDACE TUTO POLOŽKU NEVYPLŇUJTE!
Při likvidaci vytěženého materiálu uveďtě jednotkovou cenu pouze v položce AGR 01.1.3. Jednotkovou cenu položky AGR 01.1.4 nevyplňujte!
Zhotovitel bere na vědomí, že nános je odkupován jako surový říční materiál a nejedná se o výrobek. Objednatel proto kromě již poskytnutých informací neposkytuje žádné certifikace ani obdobné doklady. Vlastnické právo k nánosu a rizika s tím spojená přechází z objednatele na zhotovitele okamžikem jeho vytěžení z vodního prostředí.
Zhotovitel při stanovení nabídkové ceny za odkup zohlednil veškeré náklady spojené s úpravou vytěženého materiálu, jako je například odvodnění, třídění, zajištění případných rozborů a zkoušek nezbytných pro jeho využití v souladu s platnou legislativou. Dále zohlednil i skutečnost, že část vytěženého materiálu nemusí být druhotně využitelná (např. komunální odpad, dřevní hmota).</t>
  </si>
  <si>
    <t>-4300,0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</si>
  <si>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</si>
  <si>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</si>
  <si>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</si>
  <si>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</si>
  <si>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</si>
  <si>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</si>
  <si>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</si>
  <si>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</si>
  <si>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</si>
  <si>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</si>
  <si>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0001R</t>
  </si>
  <si>
    <t>Zajištění kompletního zařízení staveniště</t>
  </si>
  <si>
    <t>soubor</t>
  </si>
  <si>
    <t>1024</t>
  </si>
  <si>
    <t>-346079710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</si>
  <si>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</si>
  <si>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</si>
  <si>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</si>
  <si>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</si>
  <si>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kus</t>
  </si>
  <si>
    <t>1760458342</t>
  </si>
  <si>
    <t>0221</t>
  </si>
  <si>
    <t>Zpracování povodňového plánu stavby dle §71 zákona č. 254/2001 Sb. včetně zajištění schválení příslušnými orgány správy a Povodím Labe, státní podnik</t>
  </si>
  <si>
    <t>221413903</t>
  </si>
  <si>
    <t>023</t>
  </si>
  <si>
    <t>Vypracování projektu skutečného provedení díla</t>
  </si>
  <si>
    <t>-798439398</t>
  </si>
  <si>
    <t>R_1000</t>
  </si>
  <si>
    <t xml:space="preserve">Vypracování Plánu BOZP </t>
  </si>
  <si>
    <t>soub</t>
  </si>
  <si>
    <t>-726716889</t>
  </si>
  <si>
    <t>03</t>
  </si>
  <si>
    <t>Geodetické práce a vytýčení - ostatní náklady</t>
  </si>
  <si>
    <t>6</t>
  </si>
  <si>
    <t>0123R</t>
  </si>
  <si>
    <t>Zajištění veškerých geodetických prací souvisejících s realizací díla</t>
  </si>
  <si>
    <t>-1486066444</t>
  </si>
  <si>
    <t>09</t>
  </si>
  <si>
    <t>Ostatní náklady</t>
  </si>
  <si>
    <t>7</t>
  </si>
  <si>
    <t>0009R</t>
  </si>
  <si>
    <t>Zajištění ekologicko-biologického dozoru po dobu stavby</t>
  </si>
  <si>
    <t>262144</t>
  </si>
  <si>
    <t>-959956976</t>
  </si>
  <si>
    <t>139251029 - VD České Kopisty</t>
  </si>
  <si>
    <t>SO 02 - České Kopisty - HPK</t>
  </si>
  <si>
    <t>1988782494</t>
  </si>
  <si>
    <t>1550,0</t>
  </si>
  <si>
    <t>1319099945</t>
  </si>
  <si>
    <t>1535922163</t>
  </si>
  <si>
    <t>-1556759516</t>
  </si>
  <si>
    <t>-1550,0</t>
  </si>
  <si>
    <t>139251028 - VD Roudnice nad Labem</t>
  </si>
  <si>
    <t>SO 03 - Roudnice nad Labem - HPK</t>
  </si>
  <si>
    <t>1326125811</t>
  </si>
  <si>
    <t xml:space="preserve">vytěžení materiálu ze dna koryta </t>
  </si>
  <si>
    <t>1100,0</t>
  </si>
  <si>
    <t>1324778490</t>
  </si>
  <si>
    <t>1771294263</t>
  </si>
  <si>
    <t>981827024</t>
  </si>
  <si>
    <t>-1100,0</t>
  </si>
  <si>
    <t>139251027 - VD Štětí</t>
  </si>
  <si>
    <t>SO 04 - Štětí - HPK</t>
  </si>
  <si>
    <t>-457858337</t>
  </si>
  <si>
    <t>2200,0</t>
  </si>
  <si>
    <t>-688009590</t>
  </si>
  <si>
    <t>-533752198</t>
  </si>
  <si>
    <t>-53619167</t>
  </si>
  <si>
    <t>-2200,0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</si>
</sst>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28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28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28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28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28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hidden="1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hidden="1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51" t="s">
        <v>43</v>
      </c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3"/>
      <c r="BE37" s="37"/>
    </row>
    <row r="41" s="2" customFormat="1" ht="6.96" customHeight="1">
      <c r="A41" s="37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3"/>
      <c r="C44" s="31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104921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Labe, Lovosice – Štětí, odstranění nánosů z plavebních kanálů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71" t="str">
        <f>IF(K8="","",K8)</f>
        <v>Labe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72" t="str">
        <f>IF(AN8= "","",AN8)</f>
        <v>30.6.2025</v>
      </c>
      <c r="AN47" s="72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25.65" customHeight="1">
      <c r="A49" s="37"/>
      <c r="B49" s="38"/>
      <c r="C49" s="31" t="s">
        <v>26</v>
      </c>
      <c r="D49" s="39"/>
      <c r="E49" s="39"/>
      <c r="F49" s="39"/>
      <c r="G49" s="39"/>
      <c r="H49" s="39"/>
      <c r="I49" s="39"/>
      <c r="J49" s="39"/>
      <c r="K49" s="39"/>
      <c r="L49" s="64" t="str">
        <f>IF(E11= "","",E11)</f>
        <v>Povodí Labe, státní podnik, OIČ, Hradec Králové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3" t="str">
        <f>IF(E17="","",E17)</f>
        <v>Povodí Labe, státní podnik, OIČ, Hradec Králové</v>
      </c>
      <c r="AN49" s="64"/>
      <c r="AO49" s="64"/>
      <c r="AP49" s="64"/>
      <c r="AQ49" s="39"/>
      <c r="AR49" s="43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3" t="str">
        <f>IF(E20="","",E20)</f>
        <v>Ing. Eva Morkesová</v>
      </c>
      <c r="AN50" s="64"/>
      <c r="AO50" s="64"/>
      <c r="AP50" s="64"/>
      <c r="AQ50" s="39"/>
      <c r="AR50" s="43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7"/>
    </row>
    <row r="52" s="2" customFormat="1" ht="29.28" customHeight="1">
      <c r="A52" s="37"/>
      <c r="B52" s="38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3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7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ROUND(AG55+AG58+AG61+AG64,2)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28</v>
      </c>
      <c r="AR54" s="104"/>
      <c r="AS54" s="105">
        <f>ROUND(AS55+AS58+AS61+AS64,2)</f>
        <v>0</v>
      </c>
      <c r="AT54" s="106">
        <f>ROUND(SUM(AV54:AW54),2)</f>
        <v>0</v>
      </c>
      <c r="AU54" s="107">
        <f>ROUND(AU55+AU58+AU61+AU64,5)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ROUND(AZ55+AZ58+AZ61+AZ64,2)</f>
        <v>0</v>
      </c>
      <c r="BA54" s="106">
        <f>ROUND(BA55+BA58+BA61+BA64,2)</f>
        <v>0</v>
      </c>
      <c r="BB54" s="106">
        <f>ROUND(BB55+BB58+BB61+BB64,2)</f>
        <v>0</v>
      </c>
      <c r="BC54" s="106">
        <f>ROUND(BC55+BC58+BC61+BC64,2)</f>
        <v>0</v>
      </c>
      <c r="BD54" s="108">
        <f>ROUND(BD55+BD58+BD61+BD64,2)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24.75" customHeight="1">
      <c r="A55" s="7"/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ROUND(SUM(AG56:AG57),2)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79</v>
      </c>
      <c r="AR55" s="118"/>
      <c r="AS55" s="119">
        <f>ROUND(SUM(AS56:AS57),2)</f>
        <v>0</v>
      </c>
      <c r="AT55" s="120">
        <f>ROUND(SUM(AV55:AW55),2)</f>
        <v>0</v>
      </c>
      <c r="AU55" s="121">
        <f>ROUND(SUM(AU56:AU57),5)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ROUND(SUM(AZ56:AZ57),2)</f>
        <v>0</v>
      </c>
      <c r="BA55" s="120">
        <f>ROUND(SUM(BA56:BA57),2)</f>
        <v>0</v>
      </c>
      <c r="BB55" s="120">
        <f>ROUND(SUM(BB56:BB57),2)</f>
        <v>0</v>
      </c>
      <c r="BC55" s="120">
        <f>ROUND(SUM(BC56:BC57),2)</f>
        <v>0</v>
      </c>
      <c r="BD55" s="122">
        <f>ROUND(SUM(BD56:BD57),2)</f>
        <v>0</v>
      </c>
      <c r="BE55" s="7"/>
      <c r="BS55" s="123" t="s">
        <v>72</v>
      </c>
      <c r="BT55" s="123" t="s">
        <v>80</v>
      </c>
      <c r="BU55" s="123" t="s">
        <v>74</v>
      </c>
      <c r="BV55" s="123" t="s">
        <v>75</v>
      </c>
      <c r="BW55" s="123" t="s">
        <v>81</v>
      </c>
      <c r="BX55" s="123" t="s">
        <v>5</v>
      </c>
      <c r="CL55" s="123" t="s">
        <v>82</v>
      </c>
      <c r="CM55" s="123" t="s">
        <v>83</v>
      </c>
    </row>
    <row r="56" s="4" customFormat="1" ht="16.5" customHeight="1">
      <c r="A56" s="124" t="s">
        <v>84</v>
      </c>
      <c r="B56" s="63"/>
      <c r="C56" s="125"/>
      <c r="D56" s="125"/>
      <c r="E56" s="126" t="s">
        <v>85</v>
      </c>
      <c r="F56" s="126"/>
      <c r="G56" s="126"/>
      <c r="H56" s="126"/>
      <c r="I56" s="126"/>
      <c r="J56" s="125"/>
      <c r="K56" s="126" t="s">
        <v>86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'SO 01 - Lovosice - DPK'!J32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87</v>
      </c>
      <c r="AR56" s="65"/>
      <c r="AS56" s="129">
        <v>0</v>
      </c>
      <c r="AT56" s="130">
        <f>ROUND(SUM(AV56:AW56),2)</f>
        <v>0</v>
      </c>
      <c r="AU56" s="131">
        <f>'SO 01 - Lovosice - DPK'!P88</f>
        <v>0</v>
      </c>
      <c r="AV56" s="130">
        <f>'SO 01 - Lovosice - DPK'!J35</f>
        <v>0</v>
      </c>
      <c r="AW56" s="130">
        <f>'SO 01 - Lovosice - DPK'!J36</f>
        <v>0</v>
      </c>
      <c r="AX56" s="130">
        <f>'SO 01 - Lovosice - DPK'!J37</f>
        <v>0</v>
      </c>
      <c r="AY56" s="130">
        <f>'SO 01 - Lovosice - DPK'!J38</f>
        <v>0</v>
      </c>
      <c r="AZ56" s="130">
        <f>'SO 01 - Lovosice - DPK'!F35</f>
        <v>0</v>
      </c>
      <c r="BA56" s="130">
        <f>'SO 01 - Lovosice - DPK'!F36</f>
        <v>0</v>
      </c>
      <c r="BB56" s="130">
        <f>'SO 01 - Lovosice - DPK'!F37</f>
        <v>0</v>
      </c>
      <c r="BC56" s="130">
        <f>'SO 01 - Lovosice - DPK'!F38</f>
        <v>0</v>
      </c>
      <c r="BD56" s="132">
        <f>'SO 01 - Lovosice - DPK'!F39</f>
        <v>0</v>
      </c>
      <c r="BE56" s="4"/>
      <c r="BT56" s="133" t="s">
        <v>83</v>
      </c>
      <c r="BV56" s="133" t="s">
        <v>75</v>
      </c>
      <c r="BW56" s="133" t="s">
        <v>88</v>
      </c>
      <c r="BX56" s="133" t="s">
        <v>81</v>
      </c>
      <c r="CL56" s="133" t="s">
        <v>82</v>
      </c>
    </row>
    <row r="57" s="4" customFormat="1" ht="16.5" customHeight="1">
      <c r="A57" s="124" t="s">
        <v>84</v>
      </c>
      <c r="B57" s="63"/>
      <c r="C57" s="125"/>
      <c r="D57" s="125"/>
      <c r="E57" s="126" t="s">
        <v>89</v>
      </c>
      <c r="F57" s="126"/>
      <c r="G57" s="126"/>
      <c r="H57" s="126"/>
      <c r="I57" s="126"/>
      <c r="J57" s="125"/>
      <c r="K57" s="126" t="s">
        <v>90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'VON - Vedlejší a ostatní 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87</v>
      </c>
      <c r="AR57" s="65"/>
      <c r="AS57" s="129">
        <v>0</v>
      </c>
      <c r="AT57" s="130">
        <f>ROUND(SUM(AV57:AW57),2)</f>
        <v>0</v>
      </c>
      <c r="AU57" s="131">
        <f>'VON - Vedlejší a ostatní ...'!P90</f>
        <v>0</v>
      </c>
      <c r="AV57" s="130">
        <f>'VON - Vedlejší a ostatní ...'!J35</f>
        <v>0</v>
      </c>
      <c r="AW57" s="130">
        <f>'VON - Vedlejší a ostatní ...'!J36</f>
        <v>0</v>
      </c>
      <c r="AX57" s="130">
        <f>'VON - Vedlejší a ostatní ...'!J37</f>
        <v>0</v>
      </c>
      <c r="AY57" s="130">
        <f>'VON - Vedlejší a ostatní ...'!J38</f>
        <v>0</v>
      </c>
      <c r="AZ57" s="130">
        <f>'VON - Vedlejší a ostatní ...'!F35</f>
        <v>0</v>
      </c>
      <c r="BA57" s="130">
        <f>'VON - Vedlejší a ostatní ...'!F36</f>
        <v>0</v>
      </c>
      <c r="BB57" s="130">
        <f>'VON - Vedlejší a ostatní ...'!F37</f>
        <v>0</v>
      </c>
      <c r="BC57" s="130">
        <f>'VON - Vedlejší a ostatní ...'!F38</f>
        <v>0</v>
      </c>
      <c r="BD57" s="132">
        <f>'VON - Vedlejší a ostatní ...'!F39</f>
        <v>0</v>
      </c>
      <c r="BE57" s="4"/>
      <c r="BT57" s="133" t="s">
        <v>83</v>
      </c>
      <c r="BV57" s="133" t="s">
        <v>75</v>
      </c>
      <c r="BW57" s="133" t="s">
        <v>91</v>
      </c>
      <c r="BX57" s="133" t="s">
        <v>81</v>
      </c>
      <c r="CL57" s="133" t="s">
        <v>19</v>
      </c>
    </row>
    <row r="58" s="7" customFormat="1" ht="24.75" customHeight="1">
      <c r="A58" s="7"/>
      <c r="B58" s="111"/>
      <c r="C58" s="112"/>
      <c r="D58" s="113" t="s">
        <v>92</v>
      </c>
      <c r="E58" s="113"/>
      <c r="F58" s="113"/>
      <c r="G58" s="113"/>
      <c r="H58" s="113"/>
      <c r="I58" s="114"/>
      <c r="J58" s="113" t="s">
        <v>93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ROUND(SUM(AG59:AG60),2)</f>
        <v>0</v>
      </c>
      <c r="AH58" s="114"/>
      <c r="AI58" s="114"/>
      <c r="AJ58" s="114"/>
      <c r="AK58" s="114"/>
      <c r="AL58" s="114"/>
      <c r="AM58" s="114"/>
      <c r="AN58" s="116">
        <f>SUM(AG58,AT58)</f>
        <v>0</v>
      </c>
      <c r="AO58" s="114"/>
      <c r="AP58" s="114"/>
      <c r="AQ58" s="117" t="s">
        <v>79</v>
      </c>
      <c r="AR58" s="118"/>
      <c r="AS58" s="119">
        <f>ROUND(SUM(AS59:AS60),2)</f>
        <v>0</v>
      </c>
      <c r="AT58" s="120">
        <f>ROUND(SUM(AV58:AW58),2)</f>
        <v>0</v>
      </c>
      <c r="AU58" s="121">
        <f>ROUND(SUM(AU59:AU60),5)</f>
        <v>0</v>
      </c>
      <c r="AV58" s="120">
        <f>ROUND(AZ58*L29,2)</f>
        <v>0</v>
      </c>
      <c r="AW58" s="120">
        <f>ROUND(BA58*L30,2)</f>
        <v>0</v>
      </c>
      <c r="AX58" s="120">
        <f>ROUND(BB58*L29,2)</f>
        <v>0</v>
      </c>
      <c r="AY58" s="120">
        <f>ROUND(BC58*L30,2)</f>
        <v>0</v>
      </c>
      <c r="AZ58" s="120">
        <f>ROUND(SUM(AZ59:AZ60),2)</f>
        <v>0</v>
      </c>
      <c r="BA58" s="120">
        <f>ROUND(SUM(BA59:BA60),2)</f>
        <v>0</v>
      </c>
      <c r="BB58" s="120">
        <f>ROUND(SUM(BB59:BB60),2)</f>
        <v>0</v>
      </c>
      <c r="BC58" s="120">
        <f>ROUND(SUM(BC59:BC60),2)</f>
        <v>0</v>
      </c>
      <c r="BD58" s="122">
        <f>ROUND(SUM(BD59:BD60),2)</f>
        <v>0</v>
      </c>
      <c r="BE58" s="7"/>
      <c r="BS58" s="123" t="s">
        <v>72</v>
      </c>
      <c r="BT58" s="123" t="s">
        <v>80</v>
      </c>
      <c r="BU58" s="123" t="s">
        <v>74</v>
      </c>
      <c r="BV58" s="123" t="s">
        <v>75</v>
      </c>
      <c r="BW58" s="123" t="s">
        <v>94</v>
      </c>
      <c r="BX58" s="123" t="s">
        <v>5</v>
      </c>
      <c r="CL58" s="123" t="s">
        <v>82</v>
      </c>
      <c r="CM58" s="123" t="s">
        <v>83</v>
      </c>
    </row>
    <row r="59" s="4" customFormat="1" ht="16.5" customHeight="1">
      <c r="A59" s="124" t="s">
        <v>84</v>
      </c>
      <c r="B59" s="63"/>
      <c r="C59" s="125"/>
      <c r="D59" s="125"/>
      <c r="E59" s="126" t="s">
        <v>95</v>
      </c>
      <c r="F59" s="126"/>
      <c r="G59" s="126"/>
      <c r="H59" s="126"/>
      <c r="I59" s="126"/>
      <c r="J59" s="125"/>
      <c r="K59" s="126" t="s">
        <v>96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'SO 02 - České Kopisty - HPK'!J32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87</v>
      </c>
      <c r="AR59" s="65"/>
      <c r="AS59" s="129">
        <v>0</v>
      </c>
      <c r="AT59" s="130">
        <f>ROUND(SUM(AV59:AW59),2)</f>
        <v>0</v>
      </c>
      <c r="AU59" s="131">
        <f>'SO 02 - České Kopisty - HPK'!P88</f>
        <v>0</v>
      </c>
      <c r="AV59" s="130">
        <f>'SO 02 - České Kopisty - HPK'!J35</f>
        <v>0</v>
      </c>
      <c r="AW59" s="130">
        <f>'SO 02 - České Kopisty - HPK'!J36</f>
        <v>0</v>
      </c>
      <c r="AX59" s="130">
        <f>'SO 02 - České Kopisty - HPK'!J37</f>
        <v>0</v>
      </c>
      <c r="AY59" s="130">
        <f>'SO 02 - České Kopisty - HPK'!J38</f>
        <v>0</v>
      </c>
      <c r="AZ59" s="130">
        <f>'SO 02 - České Kopisty - HPK'!F35</f>
        <v>0</v>
      </c>
      <c r="BA59" s="130">
        <f>'SO 02 - České Kopisty - HPK'!F36</f>
        <v>0</v>
      </c>
      <c r="BB59" s="130">
        <f>'SO 02 - České Kopisty - HPK'!F37</f>
        <v>0</v>
      </c>
      <c r="BC59" s="130">
        <f>'SO 02 - České Kopisty - HPK'!F38</f>
        <v>0</v>
      </c>
      <c r="BD59" s="132">
        <f>'SO 02 - České Kopisty - HPK'!F39</f>
        <v>0</v>
      </c>
      <c r="BE59" s="4"/>
      <c r="BT59" s="133" t="s">
        <v>83</v>
      </c>
      <c r="BV59" s="133" t="s">
        <v>75</v>
      </c>
      <c r="BW59" s="133" t="s">
        <v>97</v>
      </c>
      <c r="BX59" s="133" t="s">
        <v>94</v>
      </c>
      <c r="CL59" s="133" t="s">
        <v>82</v>
      </c>
    </row>
    <row r="60" s="4" customFormat="1" ht="16.5" customHeight="1">
      <c r="A60" s="124" t="s">
        <v>84</v>
      </c>
      <c r="B60" s="63"/>
      <c r="C60" s="125"/>
      <c r="D60" s="125"/>
      <c r="E60" s="126" t="s">
        <v>89</v>
      </c>
      <c r="F60" s="126"/>
      <c r="G60" s="126"/>
      <c r="H60" s="126"/>
      <c r="I60" s="126"/>
      <c r="J60" s="125"/>
      <c r="K60" s="126" t="s">
        <v>90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'VON - Vedlejší a ostatní ..._01'!J32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87</v>
      </c>
      <c r="AR60" s="65"/>
      <c r="AS60" s="129">
        <v>0</v>
      </c>
      <c r="AT60" s="130">
        <f>ROUND(SUM(AV60:AW60),2)</f>
        <v>0</v>
      </c>
      <c r="AU60" s="131">
        <f>'VON - Vedlejší a ostatní ..._01'!P90</f>
        <v>0</v>
      </c>
      <c r="AV60" s="130">
        <f>'VON - Vedlejší a ostatní ..._01'!J35</f>
        <v>0</v>
      </c>
      <c r="AW60" s="130">
        <f>'VON - Vedlejší a ostatní ..._01'!J36</f>
        <v>0</v>
      </c>
      <c r="AX60" s="130">
        <f>'VON - Vedlejší a ostatní ..._01'!J37</f>
        <v>0</v>
      </c>
      <c r="AY60" s="130">
        <f>'VON - Vedlejší a ostatní ..._01'!J38</f>
        <v>0</v>
      </c>
      <c r="AZ60" s="130">
        <f>'VON - Vedlejší a ostatní ..._01'!F35</f>
        <v>0</v>
      </c>
      <c r="BA60" s="130">
        <f>'VON - Vedlejší a ostatní ..._01'!F36</f>
        <v>0</v>
      </c>
      <c r="BB60" s="130">
        <f>'VON - Vedlejší a ostatní ..._01'!F37</f>
        <v>0</v>
      </c>
      <c r="BC60" s="130">
        <f>'VON - Vedlejší a ostatní ..._01'!F38</f>
        <v>0</v>
      </c>
      <c r="BD60" s="132">
        <f>'VON - Vedlejší a ostatní ..._01'!F39</f>
        <v>0</v>
      </c>
      <c r="BE60" s="4"/>
      <c r="BT60" s="133" t="s">
        <v>83</v>
      </c>
      <c r="BV60" s="133" t="s">
        <v>75</v>
      </c>
      <c r="BW60" s="133" t="s">
        <v>98</v>
      </c>
      <c r="BX60" s="133" t="s">
        <v>94</v>
      </c>
      <c r="CL60" s="133" t="s">
        <v>19</v>
      </c>
    </row>
    <row r="61" s="7" customFormat="1" ht="24.75" customHeight="1">
      <c r="A61" s="7"/>
      <c r="B61" s="111"/>
      <c r="C61" s="112"/>
      <c r="D61" s="113" t="s">
        <v>99</v>
      </c>
      <c r="E61" s="113"/>
      <c r="F61" s="113"/>
      <c r="G61" s="113"/>
      <c r="H61" s="113"/>
      <c r="I61" s="114"/>
      <c r="J61" s="113" t="s">
        <v>100</v>
      </c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5">
        <f>ROUND(SUM(AG62:AG63),2)</f>
        <v>0</v>
      </c>
      <c r="AH61" s="114"/>
      <c r="AI61" s="114"/>
      <c r="AJ61" s="114"/>
      <c r="AK61" s="114"/>
      <c r="AL61" s="114"/>
      <c r="AM61" s="114"/>
      <c r="AN61" s="116">
        <f>SUM(AG61,AT61)</f>
        <v>0</v>
      </c>
      <c r="AO61" s="114"/>
      <c r="AP61" s="114"/>
      <c r="AQ61" s="117" t="s">
        <v>79</v>
      </c>
      <c r="AR61" s="118"/>
      <c r="AS61" s="119">
        <f>ROUND(SUM(AS62:AS63),2)</f>
        <v>0</v>
      </c>
      <c r="AT61" s="120">
        <f>ROUND(SUM(AV61:AW61),2)</f>
        <v>0</v>
      </c>
      <c r="AU61" s="121">
        <f>ROUND(SUM(AU62:AU63),5)</f>
        <v>0</v>
      </c>
      <c r="AV61" s="120">
        <f>ROUND(AZ61*L29,2)</f>
        <v>0</v>
      </c>
      <c r="AW61" s="120">
        <f>ROUND(BA61*L30,2)</f>
        <v>0</v>
      </c>
      <c r="AX61" s="120">
        <f>ROUND(BB61*L29,2)</f>
        <v>0</v>
      </c>
      <c r="AY61" s="120">
        <f>ROUND(BC61*L30,2)</f>
        <v>0</v>
      </c>
      <c r="AZ61" s="120">
        <f>ROUND(SUM(AZ62:AZ63),2)</f>
        <v>0</v>
      </c>
      <c r="BA61" s="120">
        <f>ROUND(SUM(BA62:BA63),2)</f>
        <v>0</v>
      </c>
      <c r="BB61" s="120">
        <f>ROUND(SUM(BB62:BB63),2)</f>
        <v>0</v>
      </c>
      <c r="BC61" s="120">
        <f>ROUND(SUM(BC62:BC63),2)</f>
        <v>0</v>
      </c>
      <c r="BD61" s="122">
        <f>ROUND(SUM(BD62:BD63),2)</f>
        <v>0</v>
      </c>
      <c r="BE61" s="7"/>
      <c r="BS61" s="123" t="s">
        <v>72</v>
      </c>
      <c r="BT61" s="123" t="s">
        <v>80</v>
      </c>
      <c r="BU61" s="123" t="s">
        <v>74</v>
      </c>
      <c r="BV61" s="123" t="s">
        <v>75</v>
      </c>
      <c r="BW61" s="123" t="s">
        <v>101</v>
      </c>
      <c r="BX61" s="123" t="s">
        <v>5</v>
      </c>
      <c r="CL61" s="123" t="s">
        <v>82</v>
      </c>
      <c r="CM61" s="123" t="s">
        <v>83</v>
      </c>
    </row>
    <row r="62" s="4" customFormat="1" ht="16.5" customHeight="1">
      <c r="A62" s="124" t="s">
        <v>84</v>
      </c>
      <c r="B62" s="63"/>
      <c r="C62" s="125"/>
      <c r="D62" s="125"/>
      <c r="E62" s="126" t="s">
        <v>102</v>
      </c>
      <c r="F62" s="126"/>
      <c r="G62" s="126"/>
      <c r="H62" s="126"/>
      <c r="I62" s="126"/>
      <c r="J62" s="125"/>
      <c r="K62" s="126" t="s">
        <v>103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'SO 03 - Roudnice nad Labe...'!J32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87</v>
      </c>
      <c r="AR62" s="65"/>
      <c r="AS62" s="129">
        <v>0</v>
      </c>
      <c r="AT62" s="130">
        <f>ROUND(SUM(AV62:AW62),2)</f>
        <v>0</v>
      </c>
      <c r="AU62" s="131">
        <f>'SO 03 - Roudnice nad Labe...'!P88</f>
        <v>0</v>
      </c>
      <c r="AV62" s="130">
        <f>'SO 03 - Roudnice nad Labe...'!J35</f>
        <v>0</v>
      </c>
      <c r="AW62" s="130">
        <f>'SO 03 - Roudnice nad Labe...'!J36</f>
        <v>0</v>
      </c>
      <c r="AX62" s="130">
        <f>'SO 03 - Roudnice nad Labe...'!J37</f>
        <v>0</v>
      </c>
      <c r="AY62" s="130">
        <f>'SO 03 - Roudnice nad Labe...'!J38</f>
        <v>0</v>
      </c>
      <c r="AZ62" s="130">
        <f>'SO 03 - Roudnice nad Labe...'!F35</f>
        <v>0</v>
      </c>
      <c r="BA62" s="130">
        <f>'SO 03 - Roudnice nad Labe...'!F36</f>
        <v>0</v>
      </c>
      <c r="BB62" s="130">
        <f>'SO 03 - Roudnice nad Labe...'!F37</f>
        <v>0</v>
      </c>
      <c r="BC62" s="130">
        <f>'SO 03 - Roudnice nad Labe...'!F38</f>
        <v>0</v>
      </c>
      <c r="BD62" s="132">
        <f>'SO 03 - Roudnice nad Labe...'!F39</f>
        <v>0</v>
      </c>
      <c r="BE62" s="4"/>
      <c r="BT62" s="133" t="s">
        <v>83</v>
      </c>
      <c r="BV62" s="133" t="s">
        <v>75</v>
      </c>
      <c r="BW62" s="133" t="s">
        <v>104</v>
      </c>
      <c r="BX62" s="133" t="s">
        <v>101</v>
      </c>
      <c r="CL62" s="133" t="s">
        <v>82</v>
      </c>
    </row>
    <row r="63" s="4" customFormat="1" ht="16.5" customHeight="1">
      <c r="A63" s="124" t="s">
        <v>84</v>
      </c>
      <c r="B63" s="63"/>
      <c r="C63" s="125"/>
      <c r="D63" s="125"/>
      <c r="E63" s="126" t="s">
        <v>89</v>
      </c>
      <c r="F63" s="126"/>
      <c r="G63" s="126"/>
      <c r="H63" s="126"/>
      <c r="I63" s="126"/>
      <c r="J63" s="125"/>
      <c r="K63" s="126" t="s">
        <v>90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7">
        <f>'VON - Vedlejší a ostatní ..._02'!J32</f>
        <v>0</v>
      </c>
      <c r="AH63" s="125"/>
      <c r="AI63" s="125"/>
      <c r="AJ63" s="125"/>
      <c r="AK63" s="125"/>
      <c r="AL63" s="125"/>
      <c r="AM63" s="125"/>
      <c r="AN63" s="127">
        <f>SUM(AG63,AT63)</f>
        <v>0</v>
      </c>
      <c r="AO63" s="125"/>
      <c r="AP63" s="125"/>
      <c r="AQ63" s="128" t="s">
        <v>87</v>
      </c>
      <c r="AR63" s="65"/>
      <c r="AS63" s="129">
        <v>0</v>
      </c>
      <c r="AT63" s="130">
        <f>ROUND(SUM(AV63:AW63),2)</f>
        <v>0</v>
      </c>
      <c r="AU63" s="131">
        <f>'VON - Vedlejší a ostatní ..._02'!P90</f>
        <v>0</v>
      </c>
      <c r="AV63" s="130">
        <f>'VON - Vedlejší a ostatní ..._02'!J35</f>
        <v>0</v>
      </c>
      <c r="AW63" s="130">
        <f>'VON - Vedlejší a ostatní ..._02'!J36</f>
        <v>0</v>
      </c>
      <c r="AX63" s="130">
        <f>'VON - Vedlejší a ostatní ..._02'!J37</f>
        <v>0</v>
      </c>
      <c r="AY63" s="130">
        <f>'VON - Vedlejší a ostatní ..._02'!J38</f>
        <v>0</v>
      </c>
      <c r="AZ63" s="130">
        <f>'VON - Vedlejší a ostatní ..._02'!F35</f>
        <v>0</v>
      </c>
      <c r="BA63" s="130">
        <f>'VON - Vedlejší a ostatní ..._02'!F36</f>
        <v>0</v>
      </c>
      <c r="BB63" s="130">
        <f>'VON - Vedlejší a ostatní ..._02'!F37</f>
        <v>0</v>
      </c>
      <c r="BC63" s="130">
        <f>'VON - Vedlejší a ostatní ..._02'!F38</f>
        <v>0</v>
      </c>
      <c r="BD63" s="132">
        <f>'VON - Vedlejší a ostatní ..._02'!F39</f>
        <v>0</v>
      </c>
      <c r="BE63" s="4"/>
      <c r="BT63" s="133" t="s">
        <v>83</v>
      </c>
      <c r="BV63" s="133" t="s">
        <v>75</v>
      </c>
      <c r="BW63" s="133" t="s">
        <v>105</v>
      </c>
      <c r="BX63" s="133" t="s">
        <v>101</v>
      </c>
      <c r="CL63" s="133" t="s">
        <v>19</v>
      </c>
    </row>
    <row r="64" s="7" customFormat="1" ht="24.75" customHeight="1">
      <c r="A64" s="7"/>
      <c r="B64" s="111"/>
      <c r="C64" s="112"/>
      <c r="D64" s="113" t="s">
        <v>106</v>
      </c>
      <c r="E64" s="113"/>
      <c r="F64" s="113"/>
      <c r="G64" s="113"/>
      <c r="H64" s="113"/>
      <c r="I64" s="114"/>
      <c r="J64" s="113" t="s">
        <v>107</v>
      </c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5">
        <f>ROUND(SUM(AG65:AG66),2)</f>
        <v>0</v>
      </c>
      <c r="AH64" s="114"/>
      <c r="AI64" s="114"/>
      <c r="AJ64" s="114"/>
      <c r="AK64" s="114"/>
      <c r="AL64" s="114"/>
      <c r="AM64" s="114"/>
      <c r="AN64" s="116">
        <f>SUM(AG64,AT64)</f>
        <v>0</v>
      </c>
      <c r="AO64" s="114"/>
      <c r="AP64" s="114"/>
      <c r="AQ64" s="117" t="s">
        <v>79</v>
      </c>
      <c r="AR64" s="118"/>
      <c r="AS64" s="119">
        <f>ROUND(SUM(AS65:AS66),2)</f>
        <v>0</v>
      </c>
      <c r="AT64" s="120">
        <f>ROUND(SUM(AV64:AW64),2)</f>
        <v>0</v>
      </c>
      <c r="AU64" s="121">
        <f>ROUND(SUM(AU65:AU66),5)</f>
        <v>0</v>
      </c>
      <c r="AV64" s="120">
        <f>ROUND(AZ64*L29,2)</f>
        <v>0</v>
      </c>
      <c r="AW64" s="120">
        <f>ROUND(BA64*L30,2)</f>
        <v>0</v>
      </c>
      <c r="AX64" s="120">
        <f>ROUND(BB64*L29,2)</f>
        <v>0</v>
      </c>
      <c r="AY64" s="120">
        <f>ROUND(BC64*L30,2)</f>
        <v>0</v>
      </c>
      <c r="AZ64" s="120">
        <f>ROUND(SUM(AZ65:AZ66),2)</f>
        <v>0</v>
      </c>
      <c r="BA64" s="120">
        <f>ROUND(SUM(BA65:BA66),2)</f>
        <v>0</v>
      </c>
      <c r="BB64" s="120">
        <f>ROUND(SUM(BB65:BB66),2)</f>
        <v>0</v>
      </c>
      <c r="BC64" s="120">
        <f>ROUND(SUM(BC65:BC66),2)</f>
        <v>0</v>
      </c>
      <c r="BD64" s="122">
        <f>ROUND(SUM(BD65:BD66),2)</f>
        <v>0</v>
      </c>
      <c r="BE64" s="7"/>
      <c r="BS64" s="123" t="s">
        <v>72</v>
      </c>
      <c r="BT64" s="123" t="s">
        <v>80</v>
      </c>
      <c r="BU64" s="123" t="s">
        <v>74</v>
      </c>
      <c r="BV64" s="123" t="s">
        <v>75</v>
      </c>
      <c r="BW64" s="123" t="s">
        <v>108</v>
      </c>
      <c r="BX64" s="123" t="s">
        <v>5</v>
      </c>
      <c r="CL64" s="123" t="s">
        <v>82</v>
      </c>
      <c r="CM64" s="123" t="s">
        <v>83</v>
      </c>
    </row>
    <row r="65" s="4" customFormat="1" ht="16.5" customHeight="1">
      <c r="A65" s="124" t="s">
        <v>84</v>
      </c>
      <c r="B65" s="63"/>
      <c r="C65" s="125"/>
      <c r="D65" s="125"/>
      <c r="E65" s="126" t="s">
        <v>109</v>
      </c>
      <c r="F65" s="126"/>
      <c r="G65" s="126"/>
      <c r="H65" s="126"/>
      <c r="I65" s="126"/>
      <c r="J65" s="125"/>
      <c r="K65" s="126" t="s">
        <v>110</v>
      </c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7">
        <f>'SO 04 - Štětí - HPK'!J32</f>
        <v>0</v>
      </c>
      <c r="AH65" s="125"/>
      <c r="AI65" s="125"/>
      <c r="AJ65" s="125"/>
      <c r="AK65" s="125"/>
      <c r="AL65" s="125"/>
      <c r="AM65" s="125"/>
      <c r="AN65" s="127">
        <f>SUM(AG65,AT65)</f>
        <v>0</v>
      </c>
      <c r="AO65" s="125"/>
      <c r="AP65" s="125"/>
      <c r="AQ65" s="128" t="s">
        <v>87</v>
      </c>
      <c r="AR65" s="65"/>
      <c r="AS65" s="129">
        <v>0</v>
      </c>
      <c r="AT65" s="130">
        <f>ROUND(SUM(AV65:AW65),2)</f>
        <v>0</v>
      </c>
      <c r="AU65" s="131">
        <f>'SO 04 - Štětí - HPK'!P88</f>
        <v>0</v>
      </c>
      <c r="AV65" s="130">
        <f>'SO 04 - Štětí - HPK'!J35</f>
        <v>0</v>
      </c>
      <c r="AW65" s="130">
        <f>'SO 04 - Štětí - HPK'!J36</f>
        <v>0</v>
      </c>
      <c r="AX65" s="130">
        <f>'SO 04 - Štětí - HPK'!J37</f>
        <v>0</v>
      </c>
      <c r="AY65" s="130">
        <f>'SO 04 - Štětí - HPK'!J38</f>
        <v>0</v>
      </c>
      <c r="AZ65" s="130">
        <f>'SO 04 - Štětí - HPK'!F35</f>
        <v>0</v>
      </c>
      <c r="BA65" s="130">
        <f>'SO 04 - Štětí - HPK'!F36</f>
        <v>0</v>
      </c>
      <c r="BB65" s="130">
        <f>'SO 04 - Štětí - HPK'!F37</f>
        <v>0</v>
      </c>
      <c r="BC65" s="130">
        <f>'SO 04 - Štětí - HPK'!F38</f>
        <v>0</v>
      </c>
      <c r="BD65" s="132">
        <f>'SO 04 - Štětí - HPK'!F39</f>
        <v>0</v>
      </c>
      <c r="BE65" s="4"/>
      <c r="BT65" s="133" t="s">
        <v>83</v>
      </c>
      <c r="BV65" s="133" t="s">
        <v>75</v>
      </c>
      <c r="BW65" s="133" t="s">
        <v>111</v>
      </c>
      <c r="BX65" s="133" t="s">
        <v>108</v>
      </c>
      <c r="CL65" s="133" t="s">
        <v>82</v>
      </c>
    </row>
    <row r="66" s="4" customFormat="1" ht="16.5" customHeight="1">
      <c r="A66" s="124" t="s">
        <v>84</v>
      </c>
      <c r="B66" s="63"/>
      <c r="C66" s="125"/>
      <c r="D66" s="125"/>
      <c r="E66" s="126" t="s">
        <v>89</v>
      </c>
      <c r="F66" s="126"/>
      <c r="G66" s="126"/>
      <c r="H66" s="126"/>
      <c r="I66" s="126"/>
      <c r="J66" s="125"/>
      <c r="K66" s="126" t="s">
        <v>90</v>
      </c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7">
        <f>'VON - Vedlejší a ostatní ..._03'!J32</f>
        <v>0</v>
      </c>
      <c r="AH66" s="125"/>
      <c r="AI66" s="125"/>
      <c r="AJ66" s="125"/>
      <c r="AK66" s="125"/>
      <c r="AL66" s="125"/>
      <c r="AM66" s="125"/>
      <c r="AN66" s="127">
        <f>SUM(AG66,AT66)</f>
        <v>0</v>
      </c>
      <c r="AO66" s="125"/>
      <c r="AP66" s="125"/>
      <c r="AQ66" s="128" t="s">
        <v>87</v>
      </c>
      <c r="AR66" s="65"/>
      <c r="AS66" s="134">
        <v>0</v>
      </c>
      <c r="AT66" s="135">
        <f>ROUND(SUM(AV66:AW66),2)</f>
        <v>0</v>
      </c>
      <c r="AU66" s="136">
        <f>'VON - Vedlejší a ostatní ..._03'!P90</f>
        <v>0</v>
      </c>
      <c r="AV66" s="135">
        <f>'VON - Vedlejší a ostatní ..._03'!J35</f>
        <v>0</v>
      </c>
      <c r="AW66" s="135">
        <f>'VON - Vedlejší a ostatní ..._03'!J36</f>
        <v>0</v>
      </c>
      <c r="AX66" s="135">
        <f>'VON - Vedlejší a ostatní ..._03'!J37</f>
        <v>0</v>
      </c>
      <c r="AY66" s="135">
        <f>'VON - Vedlejší a ostatní ..._03'!J38</f>
        <v>0</v>
      </c>
      <c r="AZ66" s="135">
        <f>'VON - Vedlejší a ostatní ..._03'!F35</f>
        <v>0</v>
      </c>
      <c r="BA66" s="135">
        <f>'VON - Vedlejší a ostatní ..._03'!F36</f>
        <v>0</v>
      </c>
      <c r="BB66" s="135">
        <f>'VON - Vedlejší a ostatní ..._03'!F37</f>
        <v>0</v>
      </c>
      <c r="BC66" s="135">
        <f>'VON - Vedlejší a ostatní ..._03'!F38</f>
        <v>0</v>
      </c>
      <c r="BD66" s="137">
        <f>'VON - Vedlejší a ostatní ..._03'!F39</f>
        <v>0</v>
      </c>
      <c r="BE66" s="4"/>
      <c r="BT66" s="133" t="s">
        <v>83</v>
      </c>
      <c r="BV66" s="133" t="s">
        <v>75</v>
      </c>
      <c r="BW66" s="133" t="s">
        <v>112</v>
      </c>
      <c r="BX66" s="133" t="s">
        <v>108</v>
      </c>
      <c r="CL66" s="133" t="s">
        <v>19</v>
      </c>
    </row>
    <row r="67" s="2" customFormat="1" ht="30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43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</row>
    <row r="68" s="2" customFormat="1" ht="6.96" customHeight="1">
      <c r="A68" s="37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43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</row>
  </sheetData>
  <sheetProtection sheet="1" formatColumns="0" formatRows="0" objects="1" scenarios="1" spinCount="100000" saltValue="CTF1snR46XbaeiSxLnjylilLpPnogZApB/IwEFwnecly2EMLadiYfEMt63UJondVVTUdNd0xqmoaQYSgo44r3Q==" hashValue="Vl6TI2uJpBG13qQ5NUWwUc4ZZ8iQJGuX8kT/ca+htqhmw/UgATxUPrm9XVTKOOugdwwBtIlpC1wfJjP8eo+sGg==" algorithmName="SHA-512" password="CC35"/>
  <mergeCells count="86">
    <mergeCell ref="C52:G52"/>
    <mergeCell ref="D64:H64"/>
    <mergeCell ref="D58:H58"/>
    <mergeCell ref="D55:H55"/>
    <mergeCell ref="D61:H61"/>
    <mergeCell ref="E59:I59"/>
    <mergeCell ref="E56:I56"/>
    <mergeCell ref="E60:I60"/>
    <mergeCell ref="E62:I62"/>
    <mergeCell ref="E63:I63"/>
    <mergeCell ref="E57:I57"/>
    <mergeCell ref="I52:AF52"/>
    <mergeCell ref="J61:AF61"/>
    <mergeCell ref="J55:AF55"/>
    <mergeCell ref="J58:AF58"/>
    <mergeCell ref="J64:AF64"/>
    <mergeCell ref="K57:AF57"/>
    <mergeCell ref="K60:AF60"/>
    <mergeCell ref="K62:AF62"/>
    <mergeCell ref="K59:AF59"/>
    <mergeCell ref="K63:AF63"/>
    <mergeCell ref="K56:AF56"/>
    <mergeCell ref="L45:AO45"/>
    <mergeCell ref="E65:I65"/>
    <mergeCell ref="K65:AF65"/>
    <mergeCell ref="E66:I66"/>
    <mergeCell ref="K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64:AM64"/>
    <mergeCell ref="AG63:AM63"/>
    <mergeCell ref="AG62:AM62"/>
    <mergeCell ref="AG61:AM61"/>
    <mergeCell ref="AG57:AM57"/>
    <mergeCell ref="AG60:AM60"/>
    <mergeCell ref="AG52:AM52"/>
    <mergeCell ref="AG55:AM55"/>
    <mergeCell ref="AG59:AM59"/>
    <mergeCell ref="AG56:AM56"/>
    <mergeCell ref="AM47:AN47"/>
    <mergeCell ref="AM49:AP49"/>
    <mergeCell ref="AM50:AP50"/>
    <mergeCell ref="AN55:AP55"/>
    <mergeCell ref="AN57:AP57"/>
    <mergeCell ref="AN64:AP64"/>
    <mergeCell ref="AN63:AP63"/>
    <mergeCell ref="AN56:AP56"/>
    <mergeCell ref="AN52:AP52"/>
    <mergeCell ref="AN62:AP62"/>
    <mergeCell ref="AN59:AP59"/>
    <mergeCell ref="AN61:AP61"/>
    <mergeCell ref="AN60:AP60"/>
    <mergeCell ref="AN58:AP58"/>
    <mergeCell ref="AS49:AT51"/>
    <mergeCell ref="AN65:AP65"/>
    <mergeCell ref="AG65:AM65"/>
    <mergeCell ref="AN66:AP66"/>
    <mergeCell ref="AG66:AM66"/>
    <mergeCell ref="AN54:AP54"/>
  </mergeCells>
  <hyperlinks>
    <hyperlink ref="A56" location="'SO 01 - Lovosice - DPK'!C2" display="/"/>
    <hyperlink ref="A57" location="'VON - Vedlejší a ostatní ...'!C2" display="/"/>
    <hyperlink ref="A59" location="'SO 02 - České Kopisty - HPK'!C2" display="/"/>
    <hyperlink ref="A60" location="'VON - Vedlejší a ostatní ..._01'!C2" display="/"/>
    <hyperlink ref="A62" location="'SO 03 - Roudnice nad Labe...'!C2" display="/"/>
    <hyperlink ref="A63" location="'VON - Vedlejší a ostatní ..._02'!C2" display="/"/>
    <hyperlink ref="A65" location="'SO 04 - Štětí - HPK'!C2" display="/"/>
    <hyperlink ref="A66" location="'VON - Vedlejší a ostatní ..._0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hidden="1" s="1" customFormat="1" ht="24.96" customHeight="1">
      <c r="B4" s="19"/>
      <c r="D4" s="140" t="s">
        <v>113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16.5" customHeight="1">
      <c r="B7" s="19"/>
      <c r="E7" s="143" t="str">
        <f>'Rekapitulace stavby'!K6</f>
        <v>Labe, Lovosice – Štětí, odstranění nánosů z plavebních kanálů</v>
      </c>
      <c r="F7" s="142"/>
      <c r="G7" s="142"/>
      <c r="H7" s="142"/>
      <c r="L7" s="19"/>
    </row>
    <row r="8" hidden="1" s="1" customFormat="1" ht="12" customHeight="1">
      <c r="B8" s="19"/>
      <c r="D8" s="142" t="s">
        <v>114</v>
      </c>
      <c r="L8" s="19"/>
    </row>
    <row r="9" hidden="1" s="2" customFormat="1" ht="16.5" customHeight="1">
      <c r="A9" s="37"/>
      <c r="B9" s="43"/>
      <c r="C9" s="37"/>
      <c r="D9" s="37"/>
      <c r="E9" s="143" t="s">
        <v>115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116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117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82</v>
      </c>
      <c r="G13" s="37"/>
      <c r="H13" s="37"/>
      <c r="I13" s="142" t="s">
        <v>20</v>
      </c>
      <c r="J13" s="133" t="s">
        <v>28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22</v>
      </c>
      <c r="E14" s="37"/>
      <c r="F14" s="133" t="s">
        <v>23</v>
      </c>
      <c r="G14" s="37"/>
      <c r="H14" s="37"/>
      <c r="I14" s="142" t="s">
        <v>24</v>
      </c>
      <c r="J14" s="146" t="str">
        <f>'Rekapitulace stavby'!AN8</f>
        <v>30.6.2025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26</v>
      </c>
      <c r="E16" s="37"/>
      <c r="F16" s="37"/>
      <c r="G16" s="37"/>
      <c r="H16" s="37"/>
      <c r="I16" s="142" t="s">
        <v>27</v>
      </c>
      <c r="J16" s="133" t="s">
        <v>28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29</v>
      </c>
      <c r="F17" s="37"/>
      <c r="G17" s="37"/>
      <c r="H17" s="37"/>
      <c r="I17" s="142" t="s">
        <v>30</v>
      </c>
      <c r="J17" s="133" t="s">
        <v>28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27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30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27</v>
      </c>
      <c r="J22" s="133" t="s">
        <v>28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29</v>
      </c>
      <c r="F23" s="37"/>
      <c r="G23" s="37"/>
      <c r="H23" s="37"/>
      <c r="I23" s="142" t="s">
        <v>30</v>
      </c>
      <c r="J23" s="133" t="s">
        <v>28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27</v>
      </c>
      <c r="J25" s="133" t="s">
        <v>28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36</v>
      </c>
      <c r="F26" s="37"/>
      <c r="G26" s="37"/>
      <c r="H26" s="37"/>
      <c r="I26" s="142" t="s">
        <v>30</v>
      </c>
      <c r="J26" s="133" t="s">
        <v>28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ROUND(J88,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ROUND((SUM(BE88:BE109)),  2)</f>
        <v>0</v>
      </c>
      <c r="G35" s="37"/>
      <c r="H35" s="37"/>
      <c r="I35" s="157">
        <v>0.20999999999999999</v>
      </c>
      <c r="J35" s="156">
        <f>ROUND(((SUM(BE88:BE109))*I35),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ROUND((SUM(BF88:BF109)),  2)</f>
        <v>0</v>
      </c>
      <c r="G36" s="37"/>
      <c r="H36" s="37"/>
      <c r="I36" s="157">
        <v>0.14999999999999999</v>
      </c>
      <c r="J36" s="156">
        <f>ROUND(((SUM(BF88:BF109))*I36),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ROUND((SUM(BG88:BG109)),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ROUND((SUM(BH88:BH109)),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ROUND((SUM(BI88:BI109)),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118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9" t="str">
        <f>E7</f>
        <v>Labe, Lovosice – Štětí, odstranění nánosů z plavebních kanálů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114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9" t="s">
        <v>115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116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SO 01 - Lovosice - DPK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22</v>
      </c>
      <c r="D56" s="39"/>
      <c r="E56" s="39"/>
      <c r="F56" s="26" t="str">
        <f>F14</f>
        <v>Labe</v>
      </c>
      <c r="G56" s="39"/>
      <c r="H56" s="39"/>
      <c r="I56" s="31" t="s">
        <v>24</v>
      </c>
      <c r="J56" s="72" t="str">
        <f>IF(J14="","",J14)</f>
        <v>30.6.2025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40.05" customHeight="1">
      <c r="A58" s="37"/>
      <c r="B58" s="38"/>
      <c r="C58" s="31" t="s">
        <v>26</v>
      </c>
      <c r="D58" s="39"/>
      <c r="E58" s="39"/>
      <c r="F58" s="26" t="str">
        <f>E17</f>
        <v>Povodí Labe, státní podnik, OIČ, Hradec Králové</v>
      </c>
      <c r="G58" s="39"/>
      <c r="H58" s="39"/>
      <c r="I58" s="31" t="s">
        <v>33</v>
      </c>
      <c r="J58" s="35" t="str">
        <f>E23</f>
        <v>Povodí Labe, státní podnik, OIČ, Hradec Králové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70" t="s">
        <v>119</v>
      </c>
      <c r="D61" s="171"/>
      <c r="E61" s="171"/>
      <c r="F61" s="171"/>
      <c r="G61" s="171"/>
      <c r="H61" s="171"/>
      <c r="I61" s="171"/>
      <c r="J61" s="172" t="s">
        <v>120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J88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121</v>
      </c>
    </row>
    <row r="64" hidden="1" s="9" customFormat="1" ht="24.96" customHeight="1">
      <c r="A64" s="9"/>
      <c r="B64" s="174"/>
      <c r="C64" s="175"/>
      <c r="D64" s="176" t="s">
        <v>122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123</v>
      </c>
      <c r="E65" s="182"/>
      <c r="F65" s="182"/>
      <c r="G65" s="182"/>
      <c r="H65" s="182"/>
      <c r="I65" s="182"/>
      <c r="J65" s="183">
        <f>J90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124</v>
      </c>
      <c r="E66" s="182"/>
      <c r="F66" s="182"/>
      <c r="G66" s="182"/>
      <c r="H66" s="182"/>
      <c r="I66" s="182"/>
      <c r="J66" s="183">
        <f>J106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125</v>
      </c>
      <c r="D73" s="39"/>
      <c r="E73" s="39"/>
      <c r="F73" s="39"/>
      <c r="G73" s="39"/>
      <c r="H73" s="39"/>
      <c r="I73" s="39"/>
      <c r="J73" s="39"/>
      <c r="K73" s="39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Labe, Lovosice – Štětí, odstranění nánosů z plavebních kanálů</v>
      </c>
      <c r="F76" s="31"/>
      <c r="G76" s="31"/>
      <c r="H76" s="31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114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16.5" customHeight="1">
      <c r="A78" s="37"/>
      <c r="B78" s="38"/>
      <c r="C78" s="39"/>
      <c r="D78" s="39"/>
      <c r="E78" s="169" t="s">
        <v>115</v>
      </c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116</v>
      </c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9" t="str">
        <f>E11</f>
        <v>SO 01 - Lovosice - DPK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22</v>
      </c>
      <c r="D82" s="39"/>
      <c r="E82" s="39"/>
      <c r="F82" s="26" t="str">
        <f>F14</f>
        <v>Labe</v>
      </c>
      <c r="G82" s="39"/>
      <c r="H82" s="39"/>
      <c r="I82" s="31" t="s">
        <v>24</v>
      </c>
      <c r="J82" s="72" t="str">
        <f>IF(J14="","",J14)</f>
        <v>30.6.2025</v>
      </c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40.05" customHeight="1">
      <c r="A84" s="37"/>
      <c r="B84" s="38"/>
      <c r="C84" s="31" t="s">
        <v>26</v>
      </c>
      <c r="D84" s="39"/>
      <c r="E84" s="39"/>
      <c r="F84" s="26" t="str">
        <f>E17</f>
        <v>Povodí Labe, státní podnik, OIČ, Hradec Králové</v>
      </c>
      <c r="G84" s="39"/>
      <c r="H84" s="39"/>
      <c r="I84" s="31" t="s">
        <v>33</v>
      </c>
      <c r="J84" s="35" t="str">
        <f>E23</f>
        <v>Povodí Labe, státní podnik, OIČ, Hradec Králové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31</v>
      </c>
      <c r="D85" s="39"/>
      <c r="E85" s="39"/>
      <c r="F85" s="26" t="str">
        <f>IF(E20="","",E20)</f>
        <v>Vyplň údaj</v>
      </c>
      <c r="G85" s="39"/>
      <c r="H85" s="39"/>
      <c r="I85" s="31" t="s">
        <v>35</v>
      </c>
      <c r="J85" s="35" t="str">
        <f>E26</f>
        <v>Ing. Eva Morkesová</v>
      </c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85"/>
      <c r="B87" s="186"/>
      <c r="C87" s="187" t="s">
        <v>126</v>
      </c>
      <c r="D87" s="188" t="s">
        <v>58</v>
      </c>
      <c r="E87" s="188" t="s">
        <v>54</v>
      </c>
      <c r="F87" s="188" t="s">
        <v>55</v>
      </c>
      <c r="G87" s="188" t="s">
        <v>127</v>
      </c>
      <c r="H87" s="188" t="s">
        <v>128</v>
      </c>
      <c r="I87" s="188" t="s">
        <v>129</v>
      </c>
      <c r="J87" s="189" t="s">
        <v>120</v>
      </c>
      <c r="K87" s="190" t="s">
        <v>130</v>
      </c>
      <c r="L87" s="191"/>
      <c r="M87" s="92" t="s">
        <v>28</v>
      </c>
      <c r="N87" s="93" t="s">
        <v>43</v>
      </c>
      <c r="O87" s="93" t="s">
        <v>131</v>
      </c>
      <c r="P87" s="93" t="s">
        <v>132</v>
      </c>
      <c r="Q87" s="93" t="s">
        <v>133</v>
      </c>
      <c r="R87" s="93" t="s">
        <v>134</v>
      </c>
      <c r="S87" s="93" t="s">
        <v>135</v>
      </c>
      <c r="T87" s="94" t="s">
        <v>136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7"/>
      <c r="B88" s="38"/>
      <c r="C88" s="99" t="s">
        <v>137</v>
      </c>
      <c r="D88" s="39"/>
      <c r="E88" s="39"/>
      <c r="F88" s="39"/>
      <c r="G88" s="39"/>
      <c r="H88" s="39"/>
      <c r="I88" s="39"/>
      <c r="J88" s="192">
        <f>BK88</f>
        <v>0</v>
      </c>
      <c r="K88" s="39"/>
      <c r="L88" s="43"/>
      <c r="M88" s="95"/>
      <c r="N88" s="193"/>
      <c r="O88" s="96"/>
      <c r="P88" s="194">
        <f>P89</f>
        <v>0</v>
      </c>
      <c r="Q88" s="96"/>
      <c r="R88" s="194">
        <f>R89</f>
        <v>0.42899999999999999</v>
      </c>
      <c r="S88" s="96"/>
      <c r="T88" s="195">
        <f>T89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121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72</v>
      </c>
      <c r="E89" s="200" t="s">
        <v>138</v>
      </c>
      <c r="F89" s="200" t="s">
        <v>139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P90+P106</f>
        <v>0</v>
      </c>
      <c r="Q89" s="205"/>
      <c r="R89" s="206">
        <f>R90+R106</f>
        <v>0.42899999999999999</v>
      </c>
      <c r="S89" s="205"/>
      <c r="T89" s="207">
        <f>T90+T106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80</v>
      </c>
      <c r="AT89" s="209" t="s">
        <v>72</v>
      </c>
      <c r="AU89" s="209" t="s">
        <v>73</v>
      </c>
      <c r="AY89" s="208" t="s">
        <v>140</v>
      </c>
      <c r="BK89" s="210">
        <f>BK90+BK106</f>
        <v>0</v>
      </c>
    </row>
    <row r="90" s="12" customFormat="1" ht="22.8" customHeight="1">
      <c r="A90" s="12"/>
      <c r="B90" s="197"/>
      <c r="C90" s="198"/>
      <c r="D90" s="199" t="s">
        <v>72</v>
      </c>
      <c r="E90" s="211" t="s">
        <v>80</v>
      </c>
      <c r="F90" s="211" t="s">
        <v>141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SUM(P91:P105)</f>
        <v>0</v>
      </c>
      <c r="Q90" s="205"/>
      <c r="R90" s="206">
        <f>SUM(R91:R105)</f>
        <v>0.42899999999999999</v>
      </c>
      <c r="S90" s="205"/>
      <c r="T90" s="207">
        <f>SUM(T91:T105)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72</v>
      </c>
      <c r="AU90" s="209" t="s">
        <v>80</v>
      </c>
      <c r="AY90" s="208" t="s">
        <v>140</v>
      </c>
      <c r="BK90" s="210">
        <f>SUM(BK91:BK105)</f>
        <v>0</v>
      </c>
    </row>
    <row r="91" s="2" customFormat="1" ht="66.75" customHeight="1">
      <c r="A91" s="37"/>
      <c r="B91" s="38"/>
      <c r="C91" s="213" t="s">
        <v>80</v>
      </c>
      <c r="D91" s="213" t="s">
        <v>142</v>
      </c>
      <c r="E91" s="214" t="s">
        <v>143</v>
      </c>
      <c r="F91" s="215" t="s">
        <v>144</v>
      </c>
      <c r="G91" s="216" t="s">
        <v>145</v>
      </c>
      <c r="H91" s="217">
        <v>800</v>
      </c>
      <c r="I91" s="218"/>
      <c r="J91" s="219">
        <f>ROUND(I91*H91,2)</f>
        <v>0</v>
      </c>
      <c r="K91" s="220"/>
      <c r="L91" s="43"/>
      <c r="M91" s="221" t="s">
        <v>28</v>
      </c>
      <c r="N91" s="222" t="s">
        <v>46</v>
      </c>
      <c r="O91" s="84"/>
      <c r="P91" s="223">
        <f>O91*H91</f>
        <v>0</v>
      </c>
      <c r="Q91" s="223">
        <v>0.00016000000000000001</v>
      </c>
      <c r="R91" s="223">
        <f>Q91*H91</f>
        <v>0.128</v>
      </c>
      <c r="S91" s="223">
        <v>0</v>
      </c>
      <c r="T91" s="22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5" t="s">
        <v>146</v>
      </c>
      <c r="AT91" s="225" t="s">
        <v>142</v>
      </c>
      <c r="AU91" s="225" t="s">
        <v>83</v>
      </c>
      <c r="AY91" s="16" t="s">
        <v>140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6" t="s">
        <v>146</v>
      </c>
      <c r="BK91" s="226">
        <f>ROUND(I91*H91,2)</f>
        <v>0</v>
      </c>
      <c r="BL91" s="16" t="s">
        <v>146</v>
      </c>
      <c r="BM91" s="225" t="s">
        <v>147</v>
      </c>
    </row>
    <row r="92" s="13" customFormat="1">
      <c r="A92" s="13"/>
      <c r="B92" s="227"/>
      <c r="C92" s="228"/>
      <c r="D92" s="229" t="s">
        <v>148</v>
      </c>
      <c r="E92" s="230" t="s">
        <v>28</v>
      </c>
      <c r="F92" s="231" t="s">
        <v>149</v>
      </c>
      <c r="G92" s="228"/>
      <c r="H92" s="230" t="s">
        <v>28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148</v>
      </c>
      <c r="AU92" s="237" t="s">
        <v>83</v>
      </c>
      <c r="AV92" s="13" t="s">
        <v>80</v>
      </c>
      <c r="AW92" s="13" t="s">
        <v>34</v>
      </c>
      <c r="AX92" s="13" t="s">
        <v>73</v>
      </c>
      <c r="AY92" s="237" t="s">
        <v>140</v>
      </c>
    </row>
    <row r="93" s="14" customFormat="1">
      <c r="A93" s="14"/>
      <c r="B93" s="238"/>
      <c r="C93" s="239"/>
      <c r="D93" s="229" t="s">
        <v>148</v>
      </c>
      <c r="E93" s="240" t="s">
        <v>28</v>
      </c>
      <c r="F93" s="241" t="s">
        <v>150</v>
      </c>
      <c r="G93" s="239"/>
      <c r="H93" s="242">
        <v>800</v>
      </c>
      <c r="I93" s="243"/>
      <c r="J93" s="239"/>
      <c r="K93" s="239"/>
      <c r="L93" s="244"/>
      <c r="M93" s="245"/>
      <c r="N93" s="246"/>
      <c r="O93" s="246"/>
      <c r="P93" s="246"/>
      <c r="Q93" s="246"/>
      <c r="R93" s="246"/>
      <c r="S93" s="246"/>
      <c r="T93" s="24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8" t="s">
        <v>148</v>
      </c>
      <c r="AU93" s="248" t="s">
        <v>83</v>
      </c>
      <c r="AV93" s="14" t="s">
        <v>83</v>
      </c>
      <c r="AW93" s="14" t="s">
        <v>34</v>
      </c>
      <c r="AX93" s="14" t="s">
        <v>80</v>
      </c>
      <c r="AY93" s="248" t="s">
        <v>140</v>
      </c>
    </row>
    <row r="94" s="2" customFormat="1" ht="16.5" customHeight="1">
      <c r="A94" s="37"/>
      <c r="B94" s="38"/>
      <c r="C94" s="213" t="s">
        <v>83</v>
      </c>
      <c r="D94" s="213" t="s">
        <v>142</v>
      </c>
      <c r="E94" s="214" t="s">
        <v>151</v>
      </c>
      <c r="F94" s="215" t="s">
        <v>152</v>
      </c>
      <c r="G94" s="216" t="s">
        <v>145</v>
      </c>
      <c r="H94" s="217">
        <v>4300</v>
      </c>
      <c r="I94" s="218"/>
      <c r="J94" s="219">
        <f>ROUND(I94*H94,2)</f>
        <v>0</v>
      </c>
      <c r="K94" s="220"/>
      <c r="L94" s="43"/>
      <c r="M94" s="221" t="s">
        <v>28</v>
      </c>
      <c r="N94" s="222" t="s">
        <v>46</v>
      </c>
      <c r="O94" s="84"/>
      <c r="P94" s="223">
        <f>O94*H94</f>
        <v>0</v>
      </c>
      <c r="Q94" s="223">
        <v>6.9999999999999994E-05</v>
      </c>
      <c r="R94" s="223">
        <f>Q94*H94</f>
        <v>0.30099999999999999</v>
      </c>
      <c r="S94" s="223">
        <v>0</v>
      </c>
      <c r="T94" s="22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5" t="s">
        <v>146</v>
      </c>
      <c r="AT94" s="225" t="s">
        <v>142</v>
      </c>
      <c r="AU94" s="225" t="s">
        <v>83</v>
      </c>
      <c r="AY94" s="16" t="s">
        <v>140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6" t="s">
        <v>146</v>
      </c>
      <c r="BK94" s="226">
        <f>ROUND(I94*H94,2)</f>
        <v>0</v>
      </c>
      <c r="BL94" s="16" t="s">
        <v>146</v>
      </c>
      <c r="BM94" s="225" t="s">
        <v>153</v>
      </c>
    </row>
    <row r="95" s="2" customFormat="1">
      <c r="A95" s="37"/>
      <c r="B95" s="38"/>
      <c r="C95" s="39"/>
      <c r="D95" s="229" t="s">
        <v>154</v>
      </c>
      <c r="E95" s="39"/>
      <c r="F95" s="249" t="s">
        <v>155</v>
      </c>
      <c r="G95" s="39"/>
      <c r="H95" s="39"/>
      <c r="I95" s="250"/>
      <c r="J95" s="39"/>
      <c r="K95" s="39"/>
      <c r="L95" s="43"/>
      <c r="M95" s="251"/>
      <c r="N95" s="252"/>
      <c r="O95" s="84"/>
      <c r="P95" s="84"/>
      <c r="Q95" s="84"/>
      <c r="R95" s="84"/>
      <c r="S95" s="84"/>
      <c r="T95" s="85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154</v>
      </c>
      <c r="AU95" s="16" t="s">
        <v>83</v>
      </c>
    </row>
    <row r="96" s="13" customFormat="1">
      <c r="A96" s="13"/>
      <c r="B96" s="227"/>
      <c r="C96" s="228"/>
      <c r="D96" s="229" t="s">
        <v>148</v>
      </c>
      <c r="E96" s="230" t="s">
        <v>28</v>
      </c>
      <c r="F96" s="231" t="s">
        <v>156</v>
      </c>
      <c r="G96" s="228"/>
      <c r="H96" s="230" t="s">
        <v>28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148</v>
      </c>
      <c r="AU96" s="237" t="s">
        <v>83</v>
      </c>
      <c r="AV96" s="13" t="s">
        <v>80</v>
      </c>
      <c r="AW96" s="13" t="s">
        <v>34</v>
      </c>
      <c r="AX96" s="13" t="s">
        <v>73</v>
      </c>
      <c r="AY96" s="237" t="s">
        <v>140</v>
      </c>
    </row>
    <row r="97" s="13" customFormat="1">
      <c r="A97" s="13"/>
      <c r="B97" s="227"/>
      <c r="C97" s="228"/>
      <c r="D97" s="229" t="s">
        <v>148</v>
      </c>
      <c r="E97" s="230" t="s">
        <v>28</v>
      </c>
      <c r="F97" s="231" t="s">
        <v>157</v>
      </c>
      <c r="G97" s="228"/>
      <c r="H97" s="230" t="s">
        <v>28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148</v>
      </c>
      <c r="AU97" s="237" t="s">
        <v>83</v>
      </c>
      <c r="AV97" s="13" t="s">
        <v>80</v>
      </c>
      <c r="AW97" s="13" t="s">
        <v>34</v>
      </c>
      <c r="AX97" s="13" t="s">
        <v>73</v>
      </c>
      <c r="AY97" s="237" t="s">
        <v>140</v>
      </c>
    </row>
    <row r="98" s="14" customFormat="1">
      <c r="A98" s="14"/>
      <c r="B98" s="238"/>
      <c r="C98" s="239"/>
      <c r="D98" s="229" t="s">
        <v>148</v>
      </c>
      <c r="E98" s="240" t="s">
        <v>28</v>
      </c>
      <c r="F98" s="241" t="s">
        <v>158</v>
      </c>
      <c r="G98" s="239"/>
      <c r="H98" s="242">
        <v>4300</v>
      </c>
      <c r="I98" s="243"/>
      <c r="J98" s="239"/>
      <c r="K98" s="239"/>
      <c r="L98" s="244"/>
      <c r="M98" s="245"/>
      <c r="N98" s="246"/>
      <c r="O98" s="246"/>
      <c r="P98" s="246"/>
      <c r="Q98" s="246"/>
      <c r="R98" s="246"/>
      <c r="S98" s="246"/>
      <c r="T98" s="247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8" t="s">
        <v>148</v>
      </c>
      <c r="AU98" s="248" t="s">
        <v>83</v>
      </c>
      <c r="AV98" s="14" t="s">
        <v>83</v>
      </c>
      <c r="AW98" s="14" t="s">
        <v>34</v>
      </c>
      <c r="AX98" s="14" t="s">
        <v>80</v>
      </c>
      <c r="AY98" s="248" t="s">
        <v>140</v>
      </c>
    </row>
    <row r="99" s="2" customFormat="1" ht="78" customHeight="1">
      <c r="A99" s="37"/>
      <c r="B99" s="38"/>
      <c r="C99" s="213" t="s">
        <v>159</v>
      </c>
      <c r="D99" s="213" t="s">
        <v>142</v>
      </c>
      <c r="E99" s="214" t="s">
        <v>160</v>
      </c>
      <c r="F99" s="215" t="s">
        <v>161</v>
      </c>
      <c r="G99" s="216" t="s">
        <v>145</v>
      </c>
      <c r="H99" s="217">
        <v>4300</v>
      </c>
      <c r="I99" s="218"/>
      <c r="J99" s="219">
        <f>ROUND(I99*H99,2)</f>
        <v>0</v>
      </c>
      <c r="K99" s="220"/>
      <c r="L99" s="43"/>
      <c r="M99" s="221" t="s">
        <v>28</v>
      </c>
      <c r="N99" s="222" t="s">
        <v>46</v>
      </c>
      <c r="O99" s="84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5" t="s">
        <v>146</v>
      </c>
      <c r="AT99" s="225" t="s">
        <v>142</v>
      </c>
      <c r="AU99" s="225" t="s">
        <v>83</v>
      </c>
      <c r="AY99" s="16" t="s">
        <v>140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6" t="s">
        <v>146</v>
      </c>
      <c r="BK99" s="226">
        <f>ROUND(I99*H99,2)</f>
        <v>0</v>
      </c>
      <c r="BL99" s="16" t="s">
        <v>146</v>
      </c>
      <c r="BM99" s="225" t="s">
        <v>162</v>
      </c>
    </row>
    <row r="100" s="2" customFormat="1">
      <c r="A100" s="37"/>
      <c r="B100" s="38"/>
      <c r="C100" s="39"/>
      <c r="D100" s="229" t="s">
        <v>154</v>
      </c>
      <c r="E100" s="39"/>
      <c r="F100" s="249" t="s">
        <v>163</v>
      </c>
      <c r="G100" s="39"/>
      <c r="H100" s="39"/>
      <c r="I100" s="250"/>
      <c r="J100" s="39"/>
      <c r="K100" s="39"/>
      <c r="L100" s="43"/>
      <c r="M100" s="251"/>
      <c r="N100" s="252"/>
      <c r="O100" s="84"/>
      <c r="P100" s="84"/>
      <c r="Q100" s="84"/>
      <c r="R100" s="84"/>
      <c r="S100" s="84"/>
      <c r="T100" s="85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154</v>
      </c>
      <c r="AU100" s="16" t="s">
        <v>83</v>
      </c>
    </row>
    <row r="101" s="13" customFormat="1">
      <c r="A101" s="13"/>
      <c r="B101" s="227"/>
      <c r="C101" s="228"/>
      <c r="D101" s="229" t="s">
        <v>148</v>
      </c>
      <c r="E101" s="230" t="s">
        <v>28</v>
      </c>
      <c r="F101" s="231" t="s">
        <v>164</v>
      </c>
      <c r="G101" s="228"/>
      <c r="H101" s="230" t="s">
        <v>28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148</v>
      </c>
      <c r="AU101" s="237" t="s">
        <v>83</v>
      </c>
      <c r="AV101" s="13" t="s">
        <v>80</v>
      </c>
      <c r="AW101" s="13" t="s">
        <v>34</v>
      </c>
      <c r="AX101" s="13" t="s">
        <v>73</v>
      </c>
      <c r="AY101" s="237" t="s">
        <v>140</v>
      </c>
    </row>
    <row r="102" s="14" customFormat="1">
      <c r="A102" s="14"/>
      <c r="B102" s="238"/>
      <c r="C102" s="239"/>
      <c r="D102" s="229" t="s">
        <v>148</v>
      </c>
      <c r="E102" s="240" t="s">
        <v>28</v>
      </c>
      <c r="F102" s="241" t="s">
        <v>165</v>
      </c>
      <c r="G102" s="239"/>
      <c r="H102" s="242">
        <v>4300</v>
      </c>
      <c r="I102" s="243"/>
      <c r="J102" s="239"/>
      <c r="K102" s="239"/>
      <c r="L102" s="244"/>
      <c r="M102" s="245"/>
      <c r="N102" s="246"/>
      <c r="O102" s="246"/>
      <c r="P102" s="246"/>
      <c r="Q102" s="246"/>
      <c r="R102" s="246"/>
      <c r="S102" s="246"/>
      <c r="T102" s="24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8" t="s">
        <v>148</v>
      </c>
      <c r="AU102" s="248" t="s">
        <v>83</v>
      </c>
      <c r="AV102" s="14" t="s">
        <v>83</v>
      </c>
      <c r="AW102" s="14" t="s">
        <v>34</v>
      </c>
      <c r="AX102" s="14" t="s">
        <v>80</v>
      </c>
      <c r="AY102" s="248" t="s">
        <v>140</v>
      </c>
    </row>
    <row r="103" s="2" customFormat="1" ht="24.15" customHeight="1">
      <c r="A103" s="37"/>
      <c r="B103" s="38"/>
      <c r="C103" s="213" t="s">
        <v>146</v>
      </c>
      <c r="D103" s="213" t="s">
        <v>142</v>
      </c>
      <c r="E103" s="214" t="s">
        <v>166</v>
      </c>
      <c r="F103" s="215" t="s">
        <v>167</v>
      </c>
      <c r="G103" s="216" t="s">
        <v>145</v>
      </c>
      <c r="H103" s="217">
        <v>4300</v>
      </c>
      <c r="I103" s="218"/>
      <c r="J103" s="219">
        <f>ROUND(I103*H103,2)</f>
        <v>0</v>
      </c>
      <c r="K103" s="220"/>
      <c r="L103" s="43"/>
      <c r="M103" s="221" t="s">
        <v>28</v>
      </c>
      <c r="N103" s="222" t="s">
        <v>46</v>
      </c>
      <c r="O103" s="84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5" t="s">
        <v>146</v>
      </c>
      <c r="AT103" s="225" t="s">
        <v>142</v>
      </c>
      <c r="AU103" s="225" t="s">
        <v>83</v>
      </c>
      <c r="AY103" s="16" t="s">
        <v>140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6" t="s">
        <v>146</v>
      </c>
      <c r="BK103" s="226">
        <f>ROUND(I103*H103,2)</f>
        <v>0</v>
      </c>
      <c r="BL103" s="16" t="s">
        <v>146</v>
      </c>
      <c r="BM103" s="225" t="s">
        <v>168</v>
      </c>
    </row>
    <row r="104" s="2" customFormat="1">
      <c r="A104" s="37"/>
      <c r="B104" s="38"/>
      <c r="C104" s="39"/>
      <c r="D104" s="229" t="s">
        <v>154</v>
      </c>
      <c r="E104" s="39"/>
      <c r="F104" s="249" t="s">
        <v>169</v>
      </c>
      <c r="G104" s="39"/>
      <c r="H104" s="39"/>
      <c r="I104" s="250"/>
      <c r="J104" s="39"/>
      <c r="K104" s="39"/>
      <c r="L104" s="43"/>
      <c r="M104" s="251"/>
      <c r="N104" s="252"/>
      <c r="O104" s="84"/>
      <c r="P104" s="84"/>
      <c r="Q104" s="84"/>
      <c r="R104" s="84"/>
      <c r="S104" s="84"/>
      <c r="T104" s="85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154</v>
      </c>
      <c r="AU104" s="16" t="s">
        <v>83</v>
      </c>
    </row>
    <row r="105" s="14" customFormat="1">
      <c r="A105" s="14"/>
      <c r="B105" s="238"/>
      <c r="C105" s="239"/>
      <c r="D105" s="229" t="s">
        <v>148</v>
      </c>
      <c r="E105" s="240" t="s">
        <v>28</v>
      </c>
      <c r="F105" s="241" t="s">
        <v>165</v>
      </c>
      <c r="G105" s="239"/>
      <c r="H105" s="242">
        <v>4300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8" t="s">
        <v>148</v>
      </c>
      <c r="AU105" s="248" t="s">
        <v>83</v>
      </c>
      <c r="AV105" s="14" t="s">
        <v>83</v>
      </c>
      <c r="AW105" s="14" t="s">
        <v>34</v>
      </c>
      <c r="AX105" s="14" t="s">
        <v>80</v>
      </c>
      <c r="AY105" s="248" t="s">
        <v>140</v>
      </c>
    </row>
    <row r="106" s="12" customFormat="1" ht="22.8" customHeight="1">
      <c r="A106" s="12"/>
      <c r="B106" s="197"/>
      <c r="C106" s="198"/>
      <c r="D106" s="199" t="s">
        <v>72</v>
      </c>
      <c r="E106" s="211" t="s">
        <v>170</v>
      </c>
      <c r="F106" s="211" t="s">
        <v>171</v>
      </c>
      <c r="G106" s="198"/>
      <c r="H106" s="198"/>
      <c r="I106" s="201"/>
      <c r="J106" s="212">
        <f>BK106</f>
        <v>0</v>
      </c>
      <c r="K106" s="198"/>
      <c r="L106" s="203"/>
      <c r="M106" s="204"/>
      <c r="N106" s="205"/>
      <c r="O106" s="205"/>
      <c r="P106" s="206">
        <f>SUM(P107:P109)</f>
        <v>0</v>
      </c>
      <c r="Q106" s="205"/>
      <c r="R106" s="206">
        <f>SUM(R107:R109)</f>
        <v>0</v>
      </c>
      <c r="S106" s="205"/>
      <c r="T106" s="207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8" t="s">
        <v>146</v>
      </c>
      <c r="AT106" s="209" t="s">
        <v>72</v>
      </c>
      <c r="AU106" s="209" t="s">
        <v>80</v>
      </c>
      <c r="AY106" s="208" t="s">
        <v>140</v>
      </c>
      <c r="BK106" s="210">
        <f>SUM(BK107:BK109)</f>
        <v>0</v>
      </c>
    </row>
    <row r="107" s="2" customFormat="1" ht="16.5" customHeight="1">
      <c r="A107" s="37"/>
      <c r="B107" s="38"/>
      <c r="C107" s="213" t="s">
        <v>172</v>
      </c>
      <c r="D107" s="213" t="s">
        <v>142</v>
      </c>
      <c r="E107" s="214" t="s">
        <v>173</v>
      </c>
      <c r="F107" s="215" t="s">
        <v>174</v>
      </c>
      <c r="G107" s="216" t="s">
        <v>145</v>
      </c>
      <c r="H107" s="217">
        <v>-4300</v>
      </c>
      <c r="I107" s="218"/>
      <c r="J107" s="219">
        <f>ROUND(I107*H107,2)</f>
        <v>0</v>
      </c>
      <c r="K107" s="220"/>
      <c r="L107" s="43"/>
      <c r="M107" s="221" t="s">
        <v>28</v>
      </c>
      <c r="N107" s="222" t="s">
        <v>46</v>
      </c>
      <c r="O107" s="84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5" t="s">
        <v>146</v>
      </c>
      <c r="AT107" s="225" t="s">
        <v>142</v>
      </c>
      <c r="AU107" s="225" t="s">
        <v>83</v>
      </c>
      <c r="AY107" s="16" t="s">
        <v>140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6" t="s">
        <v>146</v>
      </c>
      <c r="BK107" s="226">
        <f>ROUND(I107*H107,2)</f>
        <v>0</v>
      </c>
      <c r="BL107" s="16" t="s">
        <v>146</v>
      </c>
      <c r="BM107" s="225" t="s">
        <v>175</v>
      </c>
    </row>
    <row r="108" s="2" customFormat="1">
      <c r="A108" s="37"/>
      <c r="B108" s="38"/>
      <c r="C108" s="39"/>
      <c r="D108" s="229" t="s">
        <v>154</v>
      </c>
      <c r="E108" s="39"/>
      <c r="F108" s="249" t="s">
        <v>176</v>
      </c>
      <c r="G108" s="39"/>
      <c r="H108" s="39"/>
      <c r="I108" s="250"/>
      <c r="J108" s="39"/>
      <c r="K108" s="39"/>
      <c r="L108" s="43"/>
      <c r="M108" s="251"/>
      <c r="N108" s="252"/>
      <c r="O108" s="84"/>
      <c r="P108" s="84"/>
      <c r="Q108" s="84"/>
      <c r="R108" s="84"/>
      <c r="S108" s="84"/>
      <c r="T108" s="85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154</v>
      </c>
      <c r="AU108" s="16" t="s">
        <v>83</v>
      </c>
    </row>
    <row r="109" s="14" customFormat="1">
      <c r="A109" s="14"/>
      <c r="B109" s="238"/>
      <c r="C109" s="239"/>
      <c r="D109" s="229" t="s">
        <v>148</v>
      </c>
      <c r="E109" s="240" t="s">
        <v>28</v>
      </c>
      <c r="F109" s="241" t="s">
        <v>177</v>
      </c>
      <c r="G109" s="239"/>
      <c r="H109" s="242">
        <v>-4300</v>
      </c>
      <c r="I109" s="243"/>
      <c r="J109" s="239"/>
      <c r="K109" s="239"/>
      <c r="L109" s="244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8" t="s">
        <v>148</v>
      </c>
      <c r="AU109" s="248" t="s">
        <v>83</v>
      </c>
      <c r="AV109" s="14" t="s">
        <v>83</v>
      </c>
      <c r="AW109" s="14" t="s">
        <v>34</v>
      </c>
      <c r="AX109" s="14" t="s">
        <v>80</v>
      </c>
      <c r="AY109" s="248" t="s">
        <v>140</v>
      </c>
    </row>
    <row r="110" s="2" customFormat="1" ht="6.96" customHeight="1">
      <c r="A110" s="37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43"/>
      <c r="M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</sheetData>
  <sheetProtection sheet="1" autoFilter="0" formatColumns="0" formatRows="0" objects="1" scenarios="1" spinCount="100000" saltValue="QHXS+B0sFZI7/ke37Kd/fAplJlWa9F+hfKLbkdOB7vFHZmUQI++tewrz16h6mDkw6W4t15mKUGUwfyKmn0tA8A==" hashValue="iAYLJjWLW1IxdTiQRbveXu9np+R3wrmJFMqa4czkYdRRPvSCNmmkcjm3MleV0KnuLs1cuMrfzHkrPeU3xFeH5g==" algorithmName="SHA-512" password="CC35"/>
  <autoFilter ref="C87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hidden="1" s="1" customFormat="1" ht="24.96" customHeight="1">
      <c r="B4" s="19"/>
      <c r="D4" s="140" t="s">
        <v>113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16.5" customHeight="1">
      <c r="B7" s="19"/>
      <c r="E7" s="143" t="str">
        <f>'Rekapitulace stavby'!K6</f>
        <v>Labe, Lovosice – Štětí, odstranění nánosů z plavebních kanálů</v>
      </c>
      <c r="F7" s="142"/>
      <c r="G7" s="142"/>
      <c r="H7" s="142"/>
      <c r="L7" s="19"/>
    </row>
    <row r="8" hidden="1" s="1" customFormat="1" ht="12" customHeight="1">
      <c r="B8" s="19"/>
      <c r="D8" s="142" t="s">
        <v>114</v>
      </c>
      <c r="L8" s="19"/>
    </row>
    <row r="9" hidden="1" s="2" customFormat="1" ht="16.5" customHeight="1">
      <c r="A9" s="37"/>
      <c r="B9" s="43"/>
      <c r="C9" s="37"/>
      <c r="D9" s="37"/>
      <c r="E9" s="143" t="s">
        <v>115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116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178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21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22</v>
      </c>
      <c r="E14" s="37"/>
      <c r="F14" s="133" t="s">
        <v>23</v>
      </c>
      <c r="G14" s="37"/>
      <c r="H14" s="37"/>
      <c r="I14" s="142" t="s">
        <v>24</v>
      </c>
      <c r="J14" s="146" t="str">
        <f>'Rekapitulace stavby'!AN8</f>
        <v>30.6.2025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26</v>
      </c>
      <c r="E16" s="37"/>
      <c r="F16" s="37"/>
      <c r="G16" s="37"/>
      <c r="H16" s="37"/>
      <c r="I16" s="142" t="s">
        <v>27</v>
      </c>
      <c r="J16" s="133" t="s">
        <v>28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29</v>
      </c>
      <c r="F17" s="37"/>
      <c r="G17" s="37"/>
      <c r="H17" s="37"/>
      <c r="I17" s="142" t="s">
        <v>30</v>
      </c>
      <c r="J17" s="133" t="s">
        <v>28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27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30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27</v>
      </c>
      <c r="J22" s="133" t="s">
        <v>28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29</v>
      </c>
      <c r="F23" s="37"/>
      <c r="G23" s="37"/>
      <c r="H23" s="37"/>
      <c r="I23" s="142" t="s">
        <v>30</v>
      </c>
      <c r="J23" s="133" t="s">
        <v>28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27</v>
      </c>
      <c r="J25" s="133" t="s">
        <v>28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36</v>
      </c>
      <c r="F26" s="37"/>
      <c r="G26" s="37"/>
      <c r="H26" s="37"/>
      <c r="I26" s="142" t="s">
        <v>30</v>
      </c>
      <c r="J26" s="133" t="s">
        <v>28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ROUND(J90,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ROUND((SUM(BE90:BE102)),  2)</f>
        <v>0</v>
      </c>
      <c r="G35" s="37"/>
      <c r="H35" s="37"/>
      <c r="I35" s="157">
        <v>0.20999999999999999</v>
      </c>
      <c r="J35" s="156">
        <f>ROUND(((SUM(BE90:BE102))*I35),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ROUND((SUM(BF90:BF102)),  2)</f>
        <v>0</v>
      </c>
      <c r="G36" s="37"/>
      <c r="H36" s="37"/>
      <c r="I36" s="157">
        <v>0.14999999999999999</v>
      </c>
      <c r="J36" s="156">
        <f>ROUND(((SUM(BF90:BF102))*I36),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ROUND((SUM(BG90:BG102)),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ROUND((SUM(BH90:BH102)),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ROUND((SUM(BI90:BI102)),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118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9" t="str">
        <f>E7</f>
        <v>Labe, Lovosice – Štětí, odstranění nánosů z plavebních kanálů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114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9" t="s">
        <v>115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116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VON - Vedlejší a ostatní náklady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22</v>
      </c>
      <c r="D56" s="39"/>
      <c r="E56" s="39"/>
      <c r="F56" s="26" t="str">
        <f>F14</f>
        <v>Labe</v>
      </c>
      <c r="G56" s="39"/>
      <c r="H56" s="39"/>
      <c r="I56" s="31" t="s">
        <v>24</v>
      </c>
      <c r="J56" s="72" t="str">
        <f>IF(J14="","",J14)</f>
        <v>30.6.2025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40.05" customHeight="1">
      <c r="A58" s="37"/>
      <c r="B58" s="38"/>
      <c r="C58" s="31" t="s">
        <v>26</v>
      </c>
      <c r="D58" s="39"/>
      <c r="E58" s="39"/>
      <c r="F58" s="26" t="str">
        <f>E17</f>
        <v>Povodí Labe, státní podnik, OIČ, Hradec Králové</v>
      </c>
      <c r="G58" s="39"/>
      <c r="H58" s="39"/>
      <c r="I58" s="31" t="s">
        <v>33</v>
      </c>
      <c r="J58" s="35" t="str">
        <f>E23</f>
        <v>Povodí Labe, státní podnik, OIČ, Hradec Králové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70" t="s">
        <v>119</v>
      </c>
      <c r="D61" s="171"/>
      <c r="E61" s="171"/>
      <c r="F61" s="171"/>
      <c r="G61" s="171"/>
      <c r="H61" s="171"/>
      <c r="I61" s="171"/>
      <c r="J61" s="172" t="s">
        <v>120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J90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121</v>
      </c>
    </row>
    <row r="64" hidden="1" s="9" customFormat="1" ht="24.96" customHeight="1">
      <c r="A64" s="9"/>
      <c r="B64" s="174"/>
      <c r="C64" s="175"/>
      <c r="D64" s="176" t="s">
        <v>179</v>
      </c>
      <c r="E64" s="177"/>
      <c r="F64" s="177"/>
      <c r="G64" s="177"/>
      <c r="H64" s="177"/>
      <c r="I64" s="177"/>
      <c r="J64" s="178">
        <f>J91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180</v>
      </c>
      <c r="E65" s="182"/>
      <c r="F65" s="182"/>
      <c r="G65" s="182"/>
      <c r="H65" s="182"/>
      <c r="I65" s="182"/>
      <c r="J65" s="183">
        <f>J92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181</v>
      </c>
      <c r="E66" s="182"/>
      <c r="F66" s="182"/>
      <c r="G66" s="182"/>
      <c r="H66" s="182"/>
      <c r="I66" s="182"/>
      <c r="J66" s="183">
        <f>J94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0"/>
      <c r="C67" s="125"/>
      <c r="D67" s="181" t="s">
        <v>182</v>
      </c>
      <c r="E67" s="182"/>
      <c r="F67" s="182"/>
      <c r="G67" s="182"/>
      <c r="H67" s="182"/>
      <c r="I67" s="182"/>
      <c r="J67" s="183">
        <f>J99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0"/>
      <c r="C68" s="125"/>
      <c r="D68" s="181" t="s">
        <v>183</v>
      </c>
      <c r="E68" s="182"/>
      <c r="F68" s="182"/>
      <c r="G68" s="182"/>
      <c r="H68" s="182"/>
      <c r="I68" s="182"/>
      <c r="J68" s="183">
        <f>J101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 s="2" customFormat="1" ht="6.96" customHeight="1">
      <c r="A70" s="37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hidden="1"/>
    <row r="72" hidden="1"/>
    <row r="73" hidden="1"/>
    <row r="74" s="2" customFormat="1" ht="6.96" customHeight="1">
      <c r="A74" s="37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125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69" t="str">
        <f>E7</f>
        <v>Labe, Lovosice – Štětí, odstranění nánosů z plavebních kanálů</v>
      </c>
      <c r="F78" s="31"/>
      <c r="G78" s="31"/>
      <c r="H78" s="31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114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9" t="s">
        <v>115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116</v>
      </c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9" t="str">
        <f>E11</f>
        <v>VON - Vedlejší a ostatní náklady</v>
      </c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22</v>
      </c>
      <c r="D84" s="39"/>
      <c r="E84" s="39"/>
      <c r="F84" s="26" t="str">
        <f>F14</f>
        <v>Labe</v>
      </c>
      <c r="G84" s="39"/>
      <c r="H84" s="39"/>
      <c r="I84" s="31" t="s">
        <v>24</v>
      </c>
      <c r="J84" s="72" t="str">
        <f>IF(J14="","",J14)</f>
        <v>30.6.2025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40.05" customHeight="1">
      <c r="A86" s="37"/>
      <c r="B86" s="38"/>
      <c r="C86" s="31" t="s">
        <v>26</v>
      </c>
      <c r="D86" s="39"/>
      <c r="E86" s="39"/>
      <c r="F86" s="26" t="str">
        <f>E17</f>
        <v>Povodí Labe, státní podnik, OIČ, Hradec Králové</v>
      </c>
      <c r="G86" s="39"/>
      <c r="H86" s="39"/>
      <c r="I86" s="31" t="s">
        <v>33</v>
      </c>
      <c r="J86" s="35" t="str">
        <f>E23</f>
        <v>Povodí Labe, státní podnik, OIČ, Hradec Králové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IF(E20="","",E20)</f>
        <v>Vyplň údaj</v>
      </c>
      <c r="G87" s="39"/>
      <c r="H87" s="39"/>
      <c r="I87" s="31" t="s">
        <v>35</v>
      </c>
      <c r="J87" s="35" t="str">
        <f>E26</f>
        <v>Ing. Eva Morkesová</v>
      </c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85"/>
      <c r="B89" s="186"/>
      <c r="C89" s="187" t="s">
        <v>126</v>
      </c>
      <c r="D89" s="188" t="s">
        <v>58</v>
      </c>
      <c r="E89" s="188" t="s">
        <v>54</v>
      </c>
      <c r="F89" s="188" t="s">
        <v>55</v>
      </c>
      <c r="G89" s="188" t="s">
        <v>127</v>
      </c>
      <c r="H89" s="188" t="s">
        <v>128</v>
      </c>
      <c r="I89" s="188" t="s">
        <v>129</v>
      </c>
      <c r="J89" s="189" t="s">
        <v>120</v>
      </c>
      <c r="K89" s="190" t="s">
        <v>130</v>
      </c>
      <c r="L89" s="191"/>
      <c r="M89" s="92" t="s">
        <v>28</v>
      </c>
      <c r="N89" s="93" t="s">
        <v>43</v>
      </c>
      <c r="O89" s="93" t="s">
        <v>131</v>
      </c>
      <c r="P89" s="93" t="s">
        <v>132</v>
      </c>
      <c r="Q89" s="93" t="s">
        <v>133</v>
      </c>
      <c r="R89" s="93" t="s">
        <v>134</v>
      </c>
      <c r="S89" s="93" t="s">
        <v>135</v>
      </c>
      <c r="T89" s="94" t="s">
        <v>136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7"/>
      <c r="B90" s="38"/>
      <c r="C90" s="99" t="s">
        <v>137</v>
      </c>
      <c r="D90" s="39"/>
      <c r="E90" s="39"/>
      <c r="F90" s="39"/>
      <c r="G90" s="39"/>
      <c r="H90" s="39"/>
      <c r="I90" s="39"/>
      <c r="J90" s="192">
        <f>BK90</f>
        <v>0</v>
      </c>
      <c r="K90" s="39"/>
      <c r="L90" s="43"/>
      <c r="M90" s="95"/>
      <c r="N90" s="193"/>
      <c r="O90" s="96"/>
      <c r="P90" s="194">
        <f>P91</f>
        <v>0</v>
      </c>
      <c r="Q90" s="96"/>
      <c r="R90" s="194">
        <f>R91</f>
        <v>0</v>
      </c>
      <c r="S90" s="96"/>
      <c r="T90" s="195">
        <f>T91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72</v>
      </c>
      <c r="AU90" s="16" t="s">
        <v>121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72</v>
      </c>
      <c r="E91" s="200" t="s">
        <v>184</v>
      </c>
      <c r="F91" s="200" t="s">
        <v>185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P92+P94+P99+P101</f>
        <v>0</v>
      </c>
      <c r="Q91" s="205"/>
      <c r="R91" s="206">
        <f>R92+R94+R99+R101</f>
        <v>0</v>
      </c>
      <c r="S91" s="205"/>
      <c r="T91" s="207">
        <f>T92+T94+T99+T101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146</v>
      </c>
      <c r="AT91" s="209" t="s">
        <v>72</v>
      </c>
      <c r="AU91" s="209" t="s">
        <v>73</v>
      </c>
      <c r="AY91" s="208" t="s">
        <v>140</v>
      </c>
      <c r="BK91" s="210">
        <f>BK92+BK94+BK99+BK101</f>
        <v>0</v>
      </c>
    </row>
    <row r="92" s="12" customFormat="1" ht="22.8" customHeight="1">
      <c r="A92" s="12"/>
      <c r="B92" s="197"/>
      <c r="C92" s="198"/>
      <c r="D92" s="199" t="s">
        <v>72</v>
      </c>
      <c r="E92" s="211" t="s">
        <v>186</v>
      </c>
      <c r="F92" s="211" t="s">
        <v>187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P93</f>
        <v>0</v>
      </c>
      <c r="Q92" s="205"/>
      <c r="R92" s="206">
        <f>R93</f>
        <v>0</v>
      </c>
      <c r="S92" s="205"/>
      <c r="T92" s="207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146</v>
      </c>
      <c r="AT92" s="209" t="s">
        <v>72</v>
      </c>
      <c r="AU92" s="209" t="s">
        <v>80</v>
      </c>
      <c r="AY92" s="208" t="s">
        <v>140</v>
      </c>
      <c r="BK92" s="210">
        <f>BK93</f>
        <v>0</v>
      </c>
    </row>
    <row r="93" s="2" customFormat="1" ht="16.5" customHeight="1">
      <c r="A93" s="37"/>
      <c r="B93" s="38"/>
      <c r="C93" s="213" t="s">
        <v>80</v>
      </c>
      <c r="D93" s="213" t="s">
        <v>142</v>
      </c>
      <c r="E93" s="214" t="s">
        <v>188</v>
      </c>
      <c r="F93" s="215" t="s">
        <v>189</v>
      </c>
      <c r="G93" s="216" t="s">
        <v>190</v>
      </c>
      <c r="H93" s="217">
        <v>0.25</v>
      </c>
      <c r="I93" s="218"/>
      <c r="J93" s="219">
        <f>ROUND(I93*H93,2)</f>
        <v>0</v>
      </c>
      <c r="K93" s="220"/>
      <c r="L93" s="43"/>
      <c r="M93" s="221" t="s">
        <v>28</v>
      </c>
      <c r="N93" s="222" t="s">
        <v>46</v>
      </c>
      <c r="O93" s="84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5" t="s">
        <v>191</v>
      </c>
      <c r="AT93" s="225" t="s">
        <v>142</v>
      </c>
      <c r="AU93" s="225" t="s">
        <v>83</v>
      </c>
      <c r="AY93" s="16" t="s">
        <v>140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6" t="s">
        <v>146</v>
      </c>
      <c r="BK93" s="226">
        <f>ROUND(I93*H93,2)</f>
        <v>0</v>
      </c>
      <c r="BL93" s="16" t="s">
        <v>191</v>
      </c>
      <c r="BM93" s="225" t="s">
        <v>192</v>
      </c>
    </row>
    <row r="94" s="12" customFormat="1" ht="22.8" customHeight="1">
      <c r="A94" s="12"/>
      <c r="B94" s="197"/>
      <c r="C94" s="198"/>
      <c r="D94" s="199" t="s">
        <v>72</v>
      </c>
      <c r="E94" s="211" t="s">
        <v>193</v>
      </c>
      <c r="F94" s="211" t="s">
        <v>194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SUM(P95:P98)</f>
        <v>0</v>
      </c>
      <c r="Q94" s="205"/>
      <c r="R94" s="206">
        <f>SUM(R95:R98)</f>
        <v>0</v>
      </c>
      <c r="S94" s="205"/>
      <c r="T94" s="207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146</v>
      </c>
      <c r="AT94" s="209" t="s">
        <v>72</v>
      </c>
      <c r="AU94" s="209" t="s">
        <v>80</v>
      </c>
      <c r="AY94" s="208" t="s">
        <v>140</v>
      </c>
      <c r="BK94" s="210">
        <f>SUM(BK95:BK98)</f>
        <v>0</v>
      </c>
    </row>
    <row r="95" s="2" customFormat="1" ht="49.05" customHeight="1">
      <c r="A95" s="37"/>
      <c r="B95" s="38"/>
      <c r="C95" s="213" t="s">
        <v>83</v>
      </c>
      <c r="D95" s="213" t="s">
        <v>142</v>
      </c>
      <c r="E95" s="214" t="s">
        <v>195</v>
      </c>
      <c r="F95" s="215" t="s">
        <v>196</v>
      </c>
      <c r="G95" s="216" t="s">
        <v>197</v>
      </c>
      <c r="H95" s="217">
        <v>0.25</v>
      </c>
      <c r="I95" s="218"/>
      <c r="J95" s="219">
        <f>ROUND(I95*H95,2)</f>
        <v>0</v>
      </c>
      <c r="K95" s="220"/>
      <c r="L95" s="43"/>
      <c r="M95" s="221" t="s">
        <v>28</v>
      </c>
      <c r="N95" s="222" t="s">
        <v>46</v>
      </c>
      <c r="O95" s="84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5" t="s">
        <v>191</v>
      </c>
      <c r="AT95" s="225" t="s">
        <v>142</v>
      </c>
      <c r="AU95" s="225" t="s">
        <v>83</v>
      </c>
      <c r="AY95" s="16" t="s">
        <v>140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6" t="s">
        <v>146</v>
      </c>
      <c r="BK95" s="226">
        <f>ROUND(I95*H95,2)</f>
        <v>0</v>
      </c>
      <c r="BL95" s="16" t="s">
        <v>191</v>
      </c>
      <c r="BM95" s="225" t="s">
        <v>198</v>
      </c>
    </row>
    <row r="96" s="2" customFormat="1" ht="44.25" customHeight="1">
      <c r="A96" s="37"/>
      <c r="B96" s="38"/>
      <c r="C96" s="213" t="s">
        <v>159</v>
      </c>
      <c r="D96" s="213" t="s">
        <v>142</v>
      </c>
      <c r="E96" s="214" t="s">
        <v>199</v>
      </c>
      <c r="F96" s="215" t="s">
        <v>200</v>
      </c>
      <c r="G96" s="216" t="s">
        <v>197</v>
      </c>
      <c r="H96" s="217">
        <v>0.25</v>
      </c>
      <c r="I96" s="218"/>
      <c r="J96" s="219">
        <f>ROUND(I96*H96,2)</f>
        <v>0</v>
      </c>
      <c r="K96" s="220"/>
      <c r="L96" s="43"/>
      <c r="M96" s="221" t="s">
        <v>28</v>
      </c>
      <c r="N96" s="222" t="s">
        <v>46</v>
      </c>
      <c r="O96" s="84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5" t="s">
        <v>191</v>
      </c>
      <c r="AT96" s="225" t="s">
        <v>142</v>
      </c>
      <c r="AU96" s="225" t="s">
        <v>83</v>
      </c>
      <c r="AY96" s="16" t="s">
        <v>140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6" t="s">
        <v>146</v>
      </c>
      <c r="BK96" s="226">
        <f>ROUND(I96*H96,2)</f>
        <v>0</v>
      </c>
      <c r="BL96" s="16" t="s">
        <v>191</v>
      </c>
      <c r="BM96" s="225" t="s">
        <v>201</v>
      </c>
    </row>
    <row r="97" s="2" customFormat="1" ht="16.5" customHeight="1">
      <c r="A97" s="37"/>
      <c r="B97" s="38"/>
      <c r="C97" s="213" t="s">
        <v>146</v>
      </c>
      <c r="D97" s="213" t="s">
        <v>142</v>
      </c>
      <c r="E97" s="214" t="s">
        <v>202</v>
      </c>
      <c r="F97" s="215" t="s">
        <v>203</v>
      </c>
      <c r="G97" s="216" t="s">
        <v>190</v>
      </c>
      <c r="H97" s="217">
        <v>0.25</v>
      </c>
      <c r="I97" s="218"/>
      <c r="J97" s="219">
        <f>ROUND(I97*H97,2)</f>
        <v>0</v>
      </c>
      <c r="K97" s="220"/>
      <c r="L97" s="43"/>
      <c r="M97" s="221" t="s">
        <v>28</v>
      </c>
      <c r="N97" s="222" t="s">
        <v>46</v>
      </c>
      <c r="O97" s="84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5" t="s">
        <v>191</v>
      </c>
      <c r="AT97" s="225" t="s">
        <v>142</v>
      </c>
      <c r="AU97" s="225" t="s">
        <v>83</v>
      </c>
      <c r="AY97" s="16" t="s">
        <v>140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6" t="s">
        <v>146</v>
      </c>
      <c r="BK97" s="226">
        <f>ROUND(I97*H97,2)</f>
        <v>0</v>
      </c>
      <c r="BL97" s="16" t="s">
        <v>191</v>
      </c>
      <c r="BM97" s="225" t="s">
        <v>204</v>
      </c>
    </row>
    <row r="98" s="2" customFormat="1" ht="16.5" customHeight="1">
      <c r="A98" s="37"/>
      <c r="B98" s="38"/>
      <c r="C98" s="213" t="s">
        <v>172</v>
      </c>
      <c r="D98" s="213" t="s">
        <v>142</v>
      </c>
      <c r="E98" s="214" t="s">
        <v>205</v>
      </c>
      <c r="F98" s="215" t="s">
        <v>206</v>
      </c>
      <c r="G98" s="216" t="s">
        <v>207</v>
      </c>
      <c r="H98" s="217">
        <v>0.25</v>
      </c>
      <c r="I98" s="218"/>
      <c r="J98" s="219">
        <f>ROUND(I98*H98,2)</f>
        <v>0</v>
      </c>
      <c r="K98" s="220"/>
      <c r="L98" s="43"/>
      <c r="M98" s="221" t="s">
        <v>28</v>
      </c>
      <c r="N98" s="222" t="s">
        <v>46</v>
      </c>
      <c r="O98" s="84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5" t="s">
        <v>146</v>
      </c>
      <c r="AT98" s="225" t="s">
        <v>142</v>
      </c>
      <c r="AU98" s="225" t="s">
        <v>83</v>
      </c>
      <c r="AY98" s="16" t="s">
        <v>140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6" t="s">
        <v>146</v>
      </c>
      <c r="BK98" s="226">
        <f>ROUND(I98*H98,2)</f>
        <v>0</v>
      </c>
      <c r="BL98" s="16" t="s">
        <v>146</v>
      </c>
      <c r="BM98" s="225" t="s">
        <v>208</v>
      </c>
    </row>
    <row r="99" s="12" customFormat="1" ht="22.8" customHeight="1">
      <c r="A99" s="12"/>
      <c r="B99" s="197"/>
      <c r="C99" s="198"/>
      <c r="D99" s="199" t="s">
        <v>72</v>
      </c>
      <c r="E99" s="211" t="s">
        <v>209</v>
      </c>
      <c r="F99" s="211" t="s">
        <v>210</v>
      </c>
      <c r="G99" s="198"/>
      <c r="H99" s="198"/>
      <c r="I99" s="201"/>
      <c r="J99" s="212">
        <f>BK99</f>
        <v>0</v>
      </c>
      <c r="K99" s="198"/>
      <c r="L99" s="203"/>
      <c r="M99" s="204"/>
      <c r="N99" s="205"/>
      <c r="O99" s="205"/>
      <c r="P99" s="206">
        <f>P100</f>
        <v>0</v>
      </c>
      <c r="Q99" s="205"/>
      <c r="R99" s="206">
        <f>R100</f>
        <v>0</v>
      </c>
      <c r="S99" s="205"/>
      <c r="T99" s="207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146</v>
      </c>
      <c r="AT99" s="209" t="s">
        <v>72</v>
      </c>
      <c r="AU99" s="209" t="s">
        <v>80</v>
      </c>
      <c r="AY99" s="208" t="s">
        <v>140</v>
      </c>
      <c r="BK99" s="210">
        <f>BK100</f>
        <v>0</v>
      </c>
    </row>
    <row r="100" s="2" customFormat="1" ht="24.15" customHeight="1">
      <c r="A100" s="37"/>
      <c r="B100" s="38"/>
      <c r="C100" s="213" t="s">
        <v>211</v>
      </c>
      <c r="D100" s="213" t="s">
        <v>142</v>
      </c>
      <c r="E100" s="214" t="s">
        <v>212</v>
      </c>
      <c r="F100" s="215" t="s">
        <v>213</v>
      </c>
      <c r="G100" s="216" t="s">
        <v>190</v>
      </c>
      <c r="H100" s="217">
        <v>0.25</v>
      </c>
      <c r="I100" s="218"/>
      <c r="J100" s="219">
        <f>ROUND(I100*H100,2)</f>
        <v>0</v>
      </c>
      <c r="K100" s="220"/>
      <c r="L100" s="43"/>
      <c r="M100" s="221" t="s">
        <v>28</v>
      </c>
      <c r="N100" s="222" t="s">
        <v>46</v>
      </c>
      <c r="O100" s="84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5" t="s">
        <v>191</v>
      </c>
      <c r="AT100" s="225" t="s">
        <v>142</v>
      </c>
      <c r="AU100" s="225" t="s">
        <v>83</v>
      </c>
      <c r="AY100" s="16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6" t="s">
        <v>146</v>
      </c>
      <c r="BK100" s="226">
        <f>ROUND(I100*H100,2)</f>
        <v>0</v>
      </c>
      <c r="BL100" s="16" t="s">
        <v>191</v>
      </c>
      <c r="BM100" s="225" t="s">
        <v>214</v>
      </c>
    </row>
    <row r="101" s="12" customFormat="1" ht="22.8" customHeight="1">
      <c r="A101" s="12"/>
      <c r="B101" s="197"/>
      <c r="C101" s="198"/>
      <c r="D101" s="199" t="s">
        <v>72</v>
      </c>
      <c r="E101" s="211" t="s">
        <v>215</v>
      </c>
      <c r="F101" s="211" t="s">
        <v>216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P102</f>
        <v>0</v>
      </c>
      <c r="Q101" s="205"/>
      <c r="R101" s="206">
        <f>R102</f>
        <v>0</v>
      </c>
      <c r="S101" s="205"/>
      <c r="T101" s="207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146</v>
      </c>
      <c r="AT101" s="209" t="s">
        <v>72</v>
      </c>
      <c r="AU101" s="209" t="s">
        <v>80</v>
      </c>
      <c r="AY101" s="208" t="s">
        <v>140</v>
      </c>
      <c r="BK101" s="210">
        <f>BK102</f>
        <v>0</v>
      </c>
    </row>
    <row r="102" s="2" customFormat="1" ht="24.15" customHeight="1">
      <c r="A102" s="37"/>
      <c r="B102" s="38"/>
      <c r="C102" s="213" t="s">
        <v>217</v>
      </c>
      <c r="D102" s="213" t="s">
        <v>142</v>
      </c>
      <c r="E102" s="214" t="s">
        <v>218</v>
      </c>
      <c r="F102" s="215" t="s">
        <v>219</v>
      </c>
      <c r="G102" s="216" t="s">
        <v>190</v>
      </c>
      <c r="H102" s="217">
        <v>0.25</v>
      </c>
      <c r="I102" s="218"/>
      <c r="J102" s="219">
        <f>ROUND(I102*H102,2)</f>
        <v>0</v>
      </c>
      <c r="K102" s="220"/>
      <c r="L102" s="43"/>
      <c r="M102" s="256" t="s">
        <v>28</v>
      </c>
      <c r="N102" s="257" t="s">
        <v>46</v>
      </c>
      <c r="O102" s="258"/>
      <c r="P102" s="259">
        <f>O102*H102</f>
        <v>0</v>
      </c>
      <c r="Q102" s="259">
        <v>0</v>
      </c>
      <c r="R102" s="259">
        <f>Q102*H102</f>
        <v>0</v>
      </c>
      <c r="S102" s="259">
        <v>0</v>
      </c>
      <c r="T102" s="260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5" t="s">
        <v>220</v>
      </c>
      <c r="AT102" s="225" t="s">
        <v>142</v>
      </c>
      <c r="AU102" s="225" t="s">
        <v>83</v>
      </c>
      <c r="AY102" s="16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6" t="s">
        <v>146</v>
      </c>
      <c r="BK102" s="226">
        <f>ROUND(I102*H102,2)</f>
        <v>0</v>
      </c>
      <c r="BL102" s="16" t="s">
        <v>220</v>
      </c>
      <c r="BM102" s="225" t="s">
        <v>221</v>
      </c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43"/>
      <c r="M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</sheetData>
  <sheetProtection sheet="1" autoFilter="0" formatColumns="0" formatRows="0" objects="1" scenarios="1" spinCount="100000" saltValue="9IRsfDY3efX/OfFPDJk5Ku1jT7FYYS9612gM2ilHAejb87yqybT118m8tJKwJ7Wz8LyrWErglQhBG0PGk6dVSw==" hashValue="+K1Mhm2U/DdBllV+H3M38A9dN6mDubUhJ1yQrHg1pLvLEg0ZQCwzU+pCrcBhM9z+T7E9yy3JVWQgwuGq2jsqeg==" algorithmName="SHA-512" password="CC35"/>
  <autoFilter ref="C89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hidden="1" s="1" customFormat="1" ht="24.96" customHeight="1">
      <c r="B4" s="19"/>
      <c r="D4" s="140" t="s">
        <v>113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16.5" customHeight="1">
      <c r="B7" s="19"/>
      <c r="E7" s="143" t="str">
        <f>'Rekapitulace stavby'!K6</f>
        <v>Labe, Lovosice – Štětí, odstranění nánosů z plavebních kanálů</v>
      </c>
      <c r="F7" s="142"/>
      <c r="G7" s="142"/>
      <c r="H7" s="142"/>
      <c r="L7" s="19"/>
    </row>
    <row r="8" hidden="1" s="1" customFormat="1" ht="12" customHeight="1">
      <c r="B8" s="19"/>
      <c r="D8" s="142" t="s">
        <v>114</v>
      </c>
      <c r="L8" s="19"/>
    </row>
    <row r="9" hidden="1" s="2" customFormat="1" ht="16.5" customHeight="1">
      <c r="A9" s="37"/>
      <c r="B9" s="43"/>
      <c r="C9" s="37"/>
      <c r="D9" s="37"/>
      <c r="E9" s="143" t="s">
        <v>222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116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223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82</v>
      </c>
      <c r="G13" s="37"/>
      <c r="H13" s="37"/>
      <c r="I13" s="142" t="s">
        <v>20</v>
      </c>
      <c r="J13" s="133" t="s">
        <v>21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22</v>
      </c>
      <c r="E14" s="37"/>
      <c r="F14" s="133" t="s">
        <v>23</v>
      </c>
      <c r="G14" s="37"/>
      <c r="H14" s="37"/>
      <c r="I14" s="142" t="s">
        <v>24</v>
      </c>
      <c r="J14" s="146" t="str">
        <f>'Rekapitulace stavby'!AN8</f>
        <v>30.6.2025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26</v>
      </c>
      <c r="E16" s="37"/>
      <c r="F16" s="37"/>
      <c r="G16" s="37"/>
      <c r="H16" s="37"/>
      <c r="I16" s="142" t="s">
        <v>27</v>
      </c>
      <c r="J16" s="133" t="s">
        <v>28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29</v>
      </c>
      <c r="F17" s="37"/>
      <c r="G17" s="37"/>
      <c r="H17" s="37"/>
      <c r="I17" s="142" t="s">
        <v>30</v>
      </c>
      <c r="J17" s="133" t="s">
        <v>28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27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30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27</v>
      </c>
      <c r="J22" s="133" t="s">
        <v>28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29</v>
      </c>
      <c r="F23" s="37"/>
      <c r="G23" s="37"/>
      <c r="H23" s="37"/>
      <c r="I23" s="142" t="s">
        <v>30</v>
      </c>
      <c r="J23" s="133" t="s">
        <v>28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27</v>
      </c>
      <c r="J25" s="133" t="s">
        <v>28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36</v>
      </c>
      <c r="F26" s="37"/>
      <c r="G26" s="37"/>
      <c r="H26" s="37"/>
      <c r="I26" s="142" t="s">
        <v>30</v>
      </c>
      <c r="J26" s="133" t="s">
        <v>28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ROUND(J88,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ROUND((SUM(BE88:BE104)),  2)</f>
        <v>0</v>
      </c>
      <c r="G35" s="37"/>
      <c r="H35" s="37"/>
      <c r="I35" s="157">
        <v>0.20999999999999999</v>
      </c>
      <c r="J35" s="156">
        <f>ROUND(((SUM(BE88:BE104))*I35),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ROUND((SUM(BF88:BF104)),  2)</f>
        <v>0</v>
      </c>
      <c r="G36" s="37"/>
      <c r="H36" s="37"/>
      <c r="I36" s="157">
        <v>0.14999999999999999</v>
      </c>
      <c r="J36" s="156">
        <f>ROUND(((SUM(BF88:BF104))*I36),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ROUND((SUM(BG88:BG104)),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ROUND((SUM(BH88:BH104)),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ROUND((SUM(BI88:BI104)),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118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9" t="str">
        <f>E7</f>
        <v>Labe, Lovosice – Štětí, odstranění nánosů z plavebních kanálů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114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9" t="s">
        <v>222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116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SO 02 - České Kopisty - HPK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22</v>
      </c>
      <c r="D56" s="39"/>
      <c r="E56" s="39"/>
      <c r="F56" s="26" t="str">
        <f>F14</f>
        <v>Labe</v>
      </c>
      <c r="G56" s="39"/>
      <c r="H56" s="39"/>
      <c r="I56" s="31" t="s">
        <v>24</v>
      </c>
      <c r="J56" s="72" t="str">
        <f>IF(J14="","",J14)</f>
        <v>30.6.2025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40.05" customHeight="1">
      <c r="A58" s="37"/>
      <c r="B58" s="38"/>
      <c r="C58" s="31" t="s">
        <v>26</v>
      </c>
      <c r="D58" s="39"/>
      <c r="E58" s="39"/>
      <c r="F58" s="26" t="str">
        <f>E17</f>
        <v>Povodí Labe, státní podnik, OIČ, Hradec Králové</v>
      </c>
      <c r="G58" s="39"/>
      <c r="H58" s="39"/>
      <c r="I58" s="31" t="s">
        <v>33</v>
      </c>
      <c r="J58" s="35" t="str">
        <f>E23</f>
        <v>Povodí Labe, státní podnik, OIČ, Hradec Králové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70" t="s">
        <v>119</v>
      </c>
      <c r="D61" s="171"/>
      <c r="E61" s="171"/>
      <c r="F61" s="171"/>
      <c r="G61" s="171"/>
      <c r="H61" s="171"/>
      <c r="I61" s="171"/>
      <c r="J61" s="172" t="s">
        <v>120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J88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121</v>
      </c>
    </row>
    <row r="64" hidden="1" s="9" customFormat="1" ht="24.96" customHeight="1">
      <c r="A64" s="9"/>
      <c r="B64" s="174"/>
      <c r="C64" s="175"/>
      <c r="D64" s="176" t="s">
        <v>122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123</v>
      </c>
      <c r="E65" s="182"/>
      <c r="F65" s="182"/>
      <c r="G65" s="182"/>
      <c r="H65" s="182"/>
      <c r="I65" s="182"/>
      <c r="J65" s="183">
        <f>J90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124</v>
      </c>
      <c r="E66" s="182"/>
      <c r="F66" s="182"/>
      <c r="G66" s="182"/>
      <c r="H66" s="182"/>
      <c r="I66" s="182"/>
      <c r="J66" s="183">
        <f>J101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125</v>
      </c>
      <c r="D73" s="39"/>
      <c r="E73" s="39"/>
      <c r="F73" s="39"/>
      <c r="G73" s="39"/>
      <c r="H73" s="39"/>
      <c r="I73" s="39"/>
      <c r="J73" s="39"/>
      <c r="K73" s="39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Labe, Lovosice – Štětí, odstranění nánosů z plavebních kanálů</v>
      </c>
      <c r="F76" s="31"/>
      <c r="G76" s="31"/>
      <c r="H76" s="31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114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16.5" customHeight="1">
      <c r="A78" s="37"/>
      <c r="B78" s="38"/>
      <c r="C78" s="39"/>
      <c r="D78" s="39"/>
      <c r="E78" s="169" t="s">
        <v>222</v>
      </c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116</v>
      </c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9" t="str">
        <f>E11</f>
        <v>SO 02 - České Kopisty - HPK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22</v>
      </c>
      <c r="D82" s="39"/>
      <c r="E82" s="39"/>
      <c r="F82" s="26" t="str">
        <f>F14</f>
        <v>Labe</v>
      </c>
      <c r="G82" s="39"/>
      <c r="H82" s="39"/>
      <c r="I82" s="31" t="s">
        <v>24</v>
      </c>
      <c r="J82" s="72" t="str">
        <f>IF(J14="","",J14)</f>
        <v>30.6.2025</v>
      </c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40.05" customHeight="1">
      <c r="A84" s="37"/>
      <c r="B84" s="38"/>
      <c r="C84" s="31" t="s">
        <v>26</v>
      </c>
      <c r="D84" s="39"/>
      <c r="E84" s="39"/>
      <c r="F84" s="26" t="str">
        <f>E17</f>
        <v>Povodí Labe, státní podnik, OIČ, Hradec Králové</v>
      </c>
      <c r="G84" s="39"/>
      <c r="H84" s="39"/>
      <c r="I84" s="31" t="s">
        <v>33</v>
      </c>
      <c r="J84" s="35" t="str">
        <f>E23</f>
        <v>Povodí Labe, státní podnik, OIČ, Hradec Králové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31</v>
      </c>
      <c r="D85" s="39"/>
      <c r="E85" s="39"/>
      <c r="F85" s="26" t="str">
        <f>IF(E20="","",E20)</f>
        <v>Vyplň údaj</v>
      </c>
      <c r="G85" s="39"/>
      <c r="H85" s="39"/>
      <c r="I85" s="31" t="s">
        <v>35</v>
      </c>
      <c r="J85" s="35" t="str">
        <f>E26</f>
        <v>Ing. Eva Morkesová</v>
      </c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85"/>
      <c r="B87" s="186"/>
      <c r="C87" s="187" t="s">
        <v>126</v>
      </c>
      <c r="D87" s="188" t="s">
        <v>58</v>
      </c>
      <c r="E87" s="188" t="s">
        <v>54</v>
      </c>
      <c r="F87" s="188" t="s">
        <v>55</v>
      </c>
      <c r="G87" s="188" t="s">
        <v>127</v>
      </c>
      <c r="H87" s="188" t="s">
        <v>128</v>
      </c>
      <c r="I87" s="188" t="s">
        <v>129</v>
      </c>
      <c r="J87" s="189" t="s">
        <v>120</v>
      </c>
      <c r="K87" s="190" t="s">
        <v>130</v>
      </c>
      <c r="L87" s="191"/>
      <c r="M87" s="92" t="s">
        <v>28</v>
      </c>
      <c r="N87" s="93" t="s">
        <v>43</v>
      </c>
      <c r="O87" s="93" t="s">
        <v>131</v>
      </c>
      <c r="P87" s="93" t="s">
        <v>132</v>
      </c>
      <c r="Q87" s="93" t="s">
        <v>133</v>
      </c>
      <c r="R87" s="93" t="s">
        <v>134</v>
      </c>
      <c r="S87" s="93" t="s">
        <v>135</v>
      </c>
      <c r="T87" s="94" t="s">
        <v>136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7"/>
      <c r="B88" s="38"/>
      <c r="C88" s="99" t="s">
        <v>137</v>
      </c>
      <c r="D88" s="39"/>
      <c r="E88" s="39"/>
      <c r="F88" s="39"/>
      <c r="G88" s="39"/>
      <c r="H88" s="39"/>
      <c r="I88" s="39"/>
      <c r="J88" s="192">
        <f>BK88</f>
        <v>0</v>
      </c>
      <c r="K88" s="39"/>
      <c r="L88" s="43"/>
      <c r="M88" s="95"/>
      <c r="N88" s="193"/>
      <c r="O88" s="96"/>
      <c r="P88" s="194">
        <f>P89</f>
        <v>0</v>
      </c>
      <c r="Q88" s="96"/>
      <c r="R88" s="194">
        <f>R89</f>
        <v>0</v>
      </c>
      <c r="S88" s="96"/>
      <c r="T88" s="195">
        <f>T89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121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72</v>
      </c>
      <c r="E89" s="200" t="s">
        <v>138</v>
      </c>
      <c r="F89" s="200" t="s">
        <v>139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P90+P101</f>
        <v>0</v>
      </c>
      <c r="Q89" s="205"/>
      <c r="R89" s="206">
        <f>R90+R101</f>
        <v>0</v>
      </c>
      <c r="S89" s="205"/>
      <c r="T89" s="207">
        <f>T90+T101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80</v>
      </c>
      <c r="AT89" s="209" t="s">
        <v>72</v>
      </c>
      <c r="AU89" s="209" t="s">
        <v>73</v>
      </c>
      <c r="AY89" s="208" t="s">
        <v>140</v>
      </c>
      <c r="BK89" s="210">
        <f>BK90+BK101</f>
        <v>0</v>
      </c>
    </row>
    <row r="90" s="12" customFormat="1" ht="22.8" customHeight="1">
      <c r="A90" s="12"/>
      <c r="B90" s="197"/>
      <c r="C90" s="198"/>
      <c r="D90" s="199" t="s">
        <v>72</v>
      </c>
      <c r="E90" s="211" t="s">
        <v>80</v>
      </c>
      <c r="F90" s="211" t="s">
        <v>141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SUM(P91:P100)</f>
        <v>0</v>
      </c>
      <c r="Q90" s="205"/>
      <c r="R90" s="206">
        <f>SUM(R91:R100)</f>
        <v>0</v>
      </c>
      <c r="S90" s="205"/>
      <c r="T90" s="207">
        <f>SUM(T91:T100)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72</v>
      </c>
      <c r="AU90" s="209" t="s">
        <v>80</v>
      </c>
      <c r="AY90" s="208" t="s">
        <v>140</v>
      </c>
      <c r="BK90" s="210">
        <f>SUM(BK91:BK100)</f>
        <v>0</v>
      </c>
    </row>
    <row r="91" s="2" customFormat="1" ht="16.5" customHeight="1">
      <c r="A91" s="37"/>
      <c r="B91" s="38"/>
      <c r="C91" s="213" t="s">
        <v>80</v>
      </c>
      <c r="D91" s="213" t="s">
        <v>142</v>
      </c>
      <c r="E91" s="214" t="s">
        <v>151</v>
      </c>
      <c r="F91" s="215" t="s">
        <v>152</v>
      </c>
      <c r="G91" s="216" t="s">
        <v>145</v>
      </c>
      <c r="H91" s="217">
        <v>1550</v>
      </c>
      <c r="I91" s="218"/>
      <c r="J91" s="219">
        <f>ROUND(I91*H91,2)</f>
        <v>0</v>
      </c>
      <c r="K91" s="220"/>
      <c r="L91" s="43"/>
      <c r="M91" s="221" t="s">
        <v>28</v>
      </c>
      <c r="N91" s="222" t="s">
        <v>46</v>
      </c>
      <c r="O91" s="84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5" t="s">
        <v>146</v>
      </c>
      <c r="AT91" s="225" t="s">
        <v>142</v>
      </c>
      <c r="AU91" s="225" t="s">
        <v>83</v>
      </c>
      <c r="AY91" s="16" t="s">
        <v>140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6" t="s">
        <v>146</v>
      </c>
      <c r="BK91" s="226">
        <f>ROUND(I91*H91,2)</f>
        <v>0</v>
      </c>
      <c r="BL91" s="16" t="s">
        <v>146</v>
      </c>
      <c r="BM91" s="225" t="s">
        <v>224</v>
      </c>
    </row>
    <row r="92" s="2" customFormat="1">
      <c r="A92" s="37"/>
      <c r="B92" s="38"/>
      <c r="C92" s="39"/>
      <c r="D92" s="229" t="s">
        <v>154</v>
      </c>
      <c r="E92" s="39"/>
      <c r="F92" s="249" t="s">
        <v>155</v>
      </c>
      <c r="G92" s="39"/>
      <c r="H92" s="39"/>
      <c r="I92" s="250"/>
      <c r="J92" s="39"/>
      <c r="K92" s="39"/>
      <c r="L92" s="43"/>
      <c r="M92" s="251"/>
      <c r="N92" s="252"/>
      <c r="O92" s="84"/>
      <c r="P92" s="84"/>
      <c r="Q92" s="84"/>
      <c r="R92" s="84"/>
      <c r="S92" s="84"/>
      <c r="T92" s="85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154</v>
      </c>
      <c r="AU92" s="16" t="s">
        <v>83</v>
      </c>
    </row>
    <row r="93" s="13" customFormat="1">
      <c r="A93" s="13"/>
      <c r="B93" s="227"/>
      <c r="C93" s="228"/>
      <c r="D93" s="229" t="s">
        <v>148</v>
      </c>
      <c r="E93" s="230" t="s">
        <v>28</v>
      </c>
      <c r="F93" s="231" t="s">
        <v>156</v>
      </c>
      <c r="G93" s="228"/>
      <c r="H93" s="230" t="s">
        <v>28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148</v>
      </c>
      <c r="AU93" s="237" t="s">
        <v>83</v>
      </c>
      <c r="AV93" s="13" t="s">
        <v>80</v>
      </c>
      <c r="AW93" s="13" t="s">
        <v>34</v>
      </c>
      <c r="AX93" s="13" t="s">
        <v>73</v>
      </c>
      <c r="AY93" s="237" t="s">
        <v>140</v>
      </c>
    </row>
    <row r="94" s="14" customFormat="1">
      <c r="A94" s="14"/>
      <c r="B94" s="238"/>
      <c r="C94" s="239"/>
      <c r="D94" s="229" t="s">
        <v>148</v>
      </c>
      <c r="E94" s="240" t="s">
        <v>28</v>
      </c>
      <c r="F94" s="241" t="s">
        <v>225</v>
      </c>
      <c r="G94" s="239"/>
      <c r="H94" s="242">
        <v>1550</v>
      </c>
      <c r="I94" s="243"/>
      <c r="J94" s="239"/>
      <c r="K94" s="239"/>
      <c r="L94" s="244"/>
      <c r="M94" s="245"/>
      <c r="N94" s="246"/>
      <c r="O94" s="246"/>
      <c r="P94" s="246"/>
      <c r="Q94" s="246"/>
      <c r="R94" s="246"/>
      <c r="S94" s="246"/>
      <c r="T94" s="24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8" t="s">
        <v>148</v>
      </c>
      <c r="AU94" s="248" t="s">
        <v>83</v>
      </c>
      <c r="AV94" s="14" t="s">
        <v>83</v>
      </c>
      <c r="AW94" s="14" t="s">
        <v>34</v>
      </c>
      <c r="AX94" s="14" t="s">
        <v>80</v>
      </c>
      <c r="AY94" s="248" t="s">
        <v>140</v>
      </c>
    </row>
    <row r="95" s="2" customFormat="1" ht="78" customHeight="1">
      <c r="A95" s="37"/>
      <c r="B95" s="38"/>
      <c r="C95" s="213" t="s">
        <v>83</v>
      </c>
      <c r="D95" s="213" t="s">
        <v>142</v>
      </c>
      <c r="E95" s="214" t="s">
        <v>160</v>
      </c>
      <c r="F95" s="215" t="s">
        <v>161</v>
      </c>
      <c r="G95" s="216" t="s">
        <v>145</v>
      </c>
      <c r="H95" s="217">
        <v>1550</v>
      </c>
      <c r="I95" s="218"/>
      <c r="J95" s="219">
        <f>ROUND(I95*H95,2)</f>
        <v>0</v>
      </c>
      <c r="K95" s="220"/>
      <c r="L95" s="43"/>
      <c r="M95" s="221" t="s">
        <v>28</v>
      </c>
      <c r="N95" s="222" t="s">
        <v>46</v>
      </c>
      <c r="O95" s="84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5" t="s">
        <v>146</v>
      </c>
      <c r="AT95" s="225" t="s">
        <v>142</v>
      </c>
      <c r="AU95" s="225" t="s">
        <v>83</v>
      </c>
      <c r="AY95" s="16" t="s">
        <v>140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6" t="s">
        <v>146</v>
      </c>
      <c r="BK95" s="226">
        <f>ROUND(I95*H95,2)</f>
        <v>0</v>
      </c>
      <c r="BL95" s="16" t="s">
        <v>146</v>
      </c>
      <c r="BM95" s="225" t="s">
        <v>226</v>
      </c>
    </row>
    <row r="96" s="2" customFormat="1">
      <c r="A96" s="37"/>
      <c r="B96" s="38"/>
      <c r="C96" s="39"/>
      <c r="D96" s="229" t="s">
        <v>154</v>
      </c>
      <c r="E96" s="39"/>
      <c r="F96" s="249" t="s">
        <v>163</v>
      </c>
      <c r="G96" s="39"/>
      <c r="H96" s="39"/>
      <c r="I96" s="250"/>
      <c r="J96" s="39"/>
      <c r="K96" s="39"/>
      <c r="L96" s="43"/>
      <c r="M96" s="251"/>
      <c r="N96" s="252"/>
      <c r="O96" s="84"/>
      <c r="P96" s="84"/>
      <c r="Q96" s="84"/>
      <c r="R96" s="84"/>
      <c r="S96" s="84"/>
      <c r="T96" s="85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154</v>
      </c>
      <c r="AU96" s="16" t="s">
        <v>83</v>
      </c>
    </row>
    <row r="97" s="14" customFormat="1">
      <c r="A97" s="14"/>
      <c r="B97" s="238"/>
      <c r="C97" s="239"/>
      <c r="D97" s="229" t="s">
        <v>148</v>
      </c>
      <c r="E97" s="240" t="s">
        <v>28</v>
      </c>
      <c r="F97" s="241" t="s">
        <v>225</v>
      </c>
      <c r="G97" s="239"/>
      <c r="H97" s="242">
        <v>1550</v>
      </c>
      <c r="I97" s="243"/>
      <c r="J97" s="239"/>
      <c r="K97" s="239"/>
      <c r="L97" s="244"/>
      <c r="M97" s="245"/>
      <c r="N97" s="246"/>
      <c r="O97" s="246"/>
      <c r="P97" s="246"/>
      <c r="Q97" s="246"/>
      <c r="R97" s="246"/>
      <c r="S97" s="246"/>
      <c r="T97" s="24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8" t="s">
        <v>148</v>
      </c>
      <c r="AU97" s="248" t="s">
        <v>83</v>
      </c>
      <c r="AV97" s="14" t="s">
        <v>83</v>
      </c>
      <c r="AW97" s="14" t="s">
        <v>34</v>
      </c>
      <c r="AX97" s="14" t="s">
        <v>80</v>
      </c>
      <c r="AY97" s="248" t="s">
        <v>140</v>
      </c>
    </row>
    <row r="98" s="2" customFormat="1" ht="24.15" customHeight="1">
      <c r="A98" s="37"/>
      <c r="B98" s="38"/>
      <c r="C98" s="213" t="s">
        <v>159</v>
      </c>
      <c r="D98" s="213" t="s">
        <v>142</v>
      </c>
      <c r="E98" s="214" t="s">
        <v>166</v>
      </c>
      <c r="F98" s="215" t="s">
        <v>167</v>
      </c>
      <c r="G98" s="216" t="s">
        <v>145</v>
      </c>
      <c r="H98" s="217">
        <v>1550</v>
      </c>
      <c r="I98" s="218"/>
      <c r="J98" s="219">
        <f>ROUND(I98*H98,2)</f>
        <v>0</v>
      </c>
      <c r="K98" s="220"/>
      <c r="L98" s="43"/>
      <c r="M98" s="221" t="s">
        <v>28</v>
      </c>
      <c r="N98" s="222" t="s">
        <v>46</v>
      </c>
      <c r="O98" s="84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5" t="s">
        <v>146</v>
      </c>
      <c r="AT98" s="225" t="s">
        <v>142</v>
      </c>
      <c r="AU98" s="225" t="s">
        <v>83</v>
      </c>
      <c r="AY98" s="16" t="s">
        <v>140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6" t="s">
        <v>146</v>
      </c>
      <c r="BK98" s="226">
        <f>ROUND(I98*H98,2)</f>
        <v>0</v>
      </c>
      <c r="BL98" s="16" t="s">
        <v>146</v>
      </c>
      <c r="BM98" s="225" t="s">
        <v>227</v>
      </c>
    </row>
    <row r="99" s="2" customFormat="1">
      <c r="A99" s="37"/>
      <c r="B99" s="38"/>
      <c r="C99" s="39"/>
      <c r="D99" s="229" t="s">
        <v>154</v>
      </c>
      <c r="E99" s="39"/>
      <c r="F99" s="249" t="s">
        <v>169</v>
      </c>
      <c r="G99" s="39"/>
      <c r="H99" s="39"/>
      <c r="I99" s="250"/>
      <c r="J99" s="39"/>
      <c r="K99" s="39"/>
      <c r="L99" s="43"/>
      <c r="M99" s="251"/>
      <c r="N99" s="252"/>
      <c r="O99" s="84"/>
      <c r="P99" s="84"/>
      <c r="Q99" s="84"/>
      <c r="R99" s="84"/>
      <c r="S99" s="84"/>
      <c r="T99" s="85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154</v>
      </c>
      <c r="AU99" s="16" t="s">
        <v>83</v>
      </c>
    </row>
    <row r="100" s="14" customFormat="1">
      <c r="A100" s="14"/>
      <c r="B100" s="238"/>
      <c r="C100" s="239"/>
      <c r="D100" s="229" t="s">
        <v>148</v>
      </c>
      <c r="E100" s="240" t="s">
        <v>28</v>
      </c>
      <c r="F100" s="241" t="s">
        <v>225</v>
      </c>
      <c r="G100" s="239"/>
      <c r="H100" s="242">
        <v>1550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8" t="s">
        <v>148</v>
      </c>
      <c r="AU100" s="248" t="s">
        <v>83</v>
      </c>
      <c r="AV100" s="14" t="s">
        <v>83</v>
      </c>
      <c r="AW100" s="14" t="s">
        <v>34</v>
      </c>
      <c r="AX100" s="14" t="s">
        <v>80</v>
      </c>
      <c r="AY100" s="248" t="s">
        <v>140</v>
      </c>
    </row>
    <row r="101" s="12" customFormat="1" ht="22.8" customHeight="1">
      <c r="A101" s="12"/>
      <c r="B101" s="197"/>
      <c r="C101" s="198"/>
      <c r="D101" s="199" t="s">
        <v>72</v>
      </c>
      <c r="E101" s="211" t="s">
        <v>170</v>
      </c>
      <c r="F101" s="211" t="s">
        <v>171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SUM(P102:P104)</f>
        <v>0</v>
      </c>
      <c r="Q101" s="205"/>
      <c r="R101" s="206">
        <f>SUM(R102:R104)</f>
        <v>0</v>
      </c>
      <c r="S101" s="205"/>
      <c r="T101" s="207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146</v>
      </c>
      <c r="AT101" s="209" t="s">
        <v>72</v>
      </c>
      <c r="AU101" s="209" t="s">
        <v>80</v>
      </c>
      <c r="AY101" s="208" t="s">
        <v>140</v>
      </c>
      <c r="BK101" s="210">
        <f>SUM(BK102:BK104)</f>
        <v>0</v>
      </c>
    </row>
    <row r="102" s="2" customFormat="1" ht="16.5" customHeight="1">
      <c r="A102" s="37"/>
      <c r="B102" s="38"/>
      <c r="C102" s="213" t="s">
        <v>146</v>
      </c>
      <c r="D102" s="213" t="s">
        <v>142</v>
      </c>
      <c r="E102" s="214" t="s">
        <v>173</v>
      </c>
      <c r="F102" s="215" t="s">
        <v>174</v>
      </c>
      <c r="G102" s="216" t="s">
        <v>145</v>
      </c>
      <c r="H102" s="217">
        <v>-1550</v>
      </c>
      <c r="I102" s="218"/>
      <c r="J102" s="219">
        <f>ROUND(I102*H102,2)</f>
        <v>0</v>
      </c>
      <c r="K102" s="220"/>
      <c r="L102" s="43"/>
      <c r="M102" s="221" t="s">
        <v>28</v>
      </c>
      <c r="N102" s="222" t="s">
        <v>46</v>
      </c>
      <c r="O102" s="84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5" t="s">
        <v>146</v>
      </c>
      <c r="AT102" s="225" t="s">
        <v>142</v>
      </c>
      <c r="AU102" s="225" t="s">
        <v>83</v>
      </c>
      <c r="AY102" s="16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6" t="s">
        <v>146</v>
      </c>
      <c r="BK102" s="226">
        <f>ROUND(I102*H102,2)</f>
        <v>0</v>
      </c>
      <c r="BL102" s="16" t="s">
        <v>146</v>
      </c>
      <c r="BM102" s="225" t="s">
        <v>228</v>
      </c>
    </row>
    <row r="103" s="2" customFormat="1">
      <c r="A103" s="37"/>
      <c r="B103" s="38"/>
      <c r="C103" s="39"/>
      <c r="D103" s="229" t="s">
        <v>154</v>
      </c>
      <c r="E103" s="39"/>
      <c r="F103" s="249" t="s">
        <v>176</v>
      </c>
      <c r="G103" s="39"/>
      <c r="H103" s="39"/>
      <c r="I103" s="250"/>
      <c r="J103" s="39"/>
      <c r="K103" s="39"/>
      <c r="L103" s="43"/>
      <c r="M103" s="251"/>
      <c r="N103" s="252"/>
      <c r="O103" s="84"/>
      <c r="P103" s="84"/>
      <c r="Q103" s="84"/>
      <c r="R103" s="84"/>
      <c r="S103" s="84"/>
      <c r="T103" s="85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154</v>
      </c>
      <c r="AU103" s="16" t="s">
        <v>83</v>
      </c>
    </row>
    <row r="104" s="14" customFormat="1">
      <c r="A104" s="14"/>
      <c r="B104" s="238"/>
      <c r="C104" s="239"/>
      <c r="D104" s="229" t="s">
        <v>148</v>
      </c>
      <c r="E104" s="240" t="s">
        <v>28</v>
      </c>
      <c r="F104" s="241" t="s">
        <v>229</v>
      </c>
      <c r="G104" s="239"/>
      <c r="H104" s="242">
        <v>-1550</v>
      </c>
      <c r="I104" s="243"/>
      <c r="J104" s="239"/>
      <c r="K104" s="239"/>
      <c r="L104" s="244"/>
      <c r="M104" s="253"/>
      <c r="N104" s="254"/>
      <c r="O104" s="254"/>
      <c r="P104" s="254"/>
      <c r="Q104" s="254"/>
      <c r="R104" s="254"/>
      <c r="S104" s="254"/>
      <c r="T104" s="25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8" t="s">
        <v>148</v>
      </c>
      <c r="AU104" s="248" t="s">
        <v>83</v>
      </c>
      <c r="AV104" s="14" t="s">
        <v>83</v>
      </c>
      <c r="AW104" s="14" t="s">
        <v>34</v>
      </c>
      <c r="AX104" s="14" t="s">
        <v>80</v>
      </c>
      <c r="AY104" s="248" t="s">
        <v>140</v>
      </c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43"/>
      <c r="M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</sheetData>
  <sheetProtection sheet="1" autoFilter="0" formatColumns="0" formatRows="0" objects="1" scenarios="1" spinCount="100000" saltValue="L4SvDDYrSq684tuk8qbAW8XRIxmtYg57MULXNRMxTa6NwDbOgkyqpj04MUtmoMkLLh+wa5eio5mwTmeDO6qFYw==" hashValue="apudLMzZn95WCgA9SGF1hUkFKwE+ls6jpfg6/6TUsiRSnDbuMxZ0qOwicAgvrKNokSCWtAoO6M1vPqBBnLBhRg==" algorithmName="SHA-512" password="CC35"/>
  <autoFilter ref="C87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hidden="1" s="1" customFormat="1" ht="24.96" customHeight="1">
      <c r="B4" s="19"/>
      <c r="D4" s="140" t="s">
        <v>113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16.5" customHeight="1">
      <c r="B7" s="19"/>
      <c r="E7" s="143" t="str">
        <f>'Rekapitulace stavby'!K6</f>
        <v>Labe, Lovosice – Štětí, odstranění nánosů z plavebních kanálů</v>
      </c>
      <c r="F7" s="142"/>
      <c r="G7" s="142"/>
      <c r="H7" s="142"/>
      <c r="L7" s="19"/>
    </row>
    <row r="8" hidden="1" s="1" customFormat="1" ht="12" customHeight="1">
      <c r="B8" s="19"/>
      <c r="D8" s="142" t="s">
        <v>114</v>
      </c>
      <c r="L8" s="19"/>
    </row>
    <row r="9" hidden="1" s="2" customFormat="1" ht="16.5" customHeight="1">
      <c r="A9" s="37"/>
      <c r="B9" s="43"/>
      <c r="C9" s="37"/>
      <c r="D9" s="37"/>
      <c r="E9" s="143" t="s">
        <v>222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116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178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21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22</v>
      </c>
      <c r="E14" s="37"/>
      <c r="F14" s="133" t="s">
        <v>23</v>
      </c>
      <c r="G14" s="37"/>
      <c r="H14" s="37"/>
      <c r="I14" s="142" t="s">
        <v>24</v>
      </c>
      <c r="J14" s="146" t="str">
        <f>'Rekapitulace stavby'!AN8</f>
        <v>30.6.2025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26</v>
      </c>
      <c r="E16" s="37"/>
      <c r="F16" s="37"/>
      <c r="G16" s="37"/>
      <c r="H16" s="37"/>
      <c r="I16" s="142" t="s">
        <v>27</v>
      </c>
      <c r="J16" s="133" t="s">
        <v>28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29</v>
      </c>
      <c r="F17" s="37"/>
      <c r="G17" s="37"/>
      <c r="H17" s="37"/>
      <c r="I17" s="142" t="s">
        <v>30</v>
      </c>
      <c r="J17" s="133" t="s">
        <v>28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27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30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27</v>
      </c>
      <c r="J22" s="133" t="s">
        <v>28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29</v>
      </c>
      <c r="F23" s="37"/>
      <c r="G23" s="37"/>
      <c r="H23" s="37"/>
      <c r="I23" s="142" t="s">
        <v>30</v>
      </c>
      <c r="J23" s="133" t="s">
        <v>28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27</v>
      </c>
      <c r="J25" s="133" t="s">
        <v>28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36</v>
      </c>
      <c r="F26" s="37"/>
      <c r="G26" s="37"/>
      <c r="H26" s="37"/>
      <c r="I26" s="142" t="s">
        <v>30</v>
      </c>
      <c r="J26" s="133" t="s">
        <v>28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ROUND(J90,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ROUND((SUM(BE90:BE102)),  2)</f>
        <v>0</v>
      </c>
      <c r="G35" s="37"/>
      <c r="H35" s="37"/>
      <c r="I35" s="157">
        <v>0.20999999999999999</v>
      </c>
      <c r="J35" s="156">
        <f>ROUND(((SUM(BE90:BE102))*I35),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ROUND((SUM(BF90:BF102)),  2)</f>
        <v>0</v>
      </c>
      <c r="G36" s="37"/>
      <c r="H36" s="37"/>
      <c r="I36" s="157">
        <v>0.14999999999999999</v>
      </c>
      <c r="J36" s="156">
        <f>ROUND(((SUM(BF90:BF102))*I36),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ROUND((SUM(BG90:BG102)),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ROUND((SUM(BH90:BH102)),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ROUND((SUM(BI90:BI102)),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118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9" t="str">
        <f>E7</f>
        <v>Labe, Lovosice – Štětí, odstranění nánosů z plavebních kanálů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114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9" t="s">
        <v>222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116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VON - Vedlejší a ostatní náklady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22</v>
      </c>
      <c r="D56" s="39"/>
      <c r="E56" s="39"/>
      <c r="F56" s="26" t="str">
        <f>F14</f>
        <v>Labe</v>
      </c>
      <c r="G56" s="39"/>
      <c r="H56" s="39"/>
      <c r="I56" s="31" t="s">
        <v>24</v>
      </c>
      <c r="J56" s="72" t="str">
        <f>IF(J14="","",J14)</f>
        <v>30.6.2025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40.05" customHeight="1">
      <c r="A58" s="37"/>
      <c r="B58" s="38"/>
      <c r="C58" s="31" t="s">
        <v>26</v>
      </c>
      <c r="D58" s="39"/>
      <c r="E58" s="39"/>
      <c r="F58" s="26" t="str">
        <f>E17</f>
        <v>Povodí Labe, státní podnik, OIČ, Hradec Králové</v>
      </c>
      <c r="G58" s="39"/>
      <c r="H58" s="39"/>
      <c r="I58" s="31" t="s">
        <v>33</v>
      </c>
      <c r="J58" s="35" t="str">
        <f>E23</f>
        <v>Povodí Labe, státní podnik, OIČ, Hradec Králové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70" t="s">
        <v>119</v>
      </c>
      <c r="D61" s="171"/>
      <c r="E61" s="171"/>
      <c r="F61" s="171"/>
      <c r="G61" s="171"/>
      <c r="H61" s="171"/>
      <c r="I61" s="171"/>
      <c r="J61" s="172" t="s">
        <v>120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J90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121</v>
      </c>
    </row>
    <row r="64" hidden="1" s="9" customFormat="1" ht="24.96" customHeight="1">
      <c r="A64" s="9"/>
      <c r="B64" s="174"/>
      <c r="C64" s="175"/>
      <c r="D64" s="176" t="s">
        <v>179</v>
      </c>
      <c r="E64" s="177"/>
      <c r="F64" s="177"/>
      <c r="G64" s="177"/>
      <c r="H64" s="177"/>
      <c r="I64" s="177"/>
      <c r="J64" s="178">
        <f>J91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180</v>
      </c>
      <c r="E65" s="182"/>
      <c r="F65" s="182"/>
      <c r="G65" s="182"/>
      <c r="H65" s="182"/>
      <c r="I65" s="182"/>
      <c r="J65" s="183">
        <f>J92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181</v>
      </c>
      <c r="E66" s="182"/>
      <c r="F66" s="182"/>
      <c r="G66" s="182"/>
      <c r="H66" s="182"/>
      <c r="I66" s="182"/>
      <c r="J66" s="183">
        <f>J94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0"/>
      <c r="C67" s="125"/>
      <c r="D67" s="181" t="s">
        <v>182</v>
      </c>
      <c r="E67" s="182"/>
      <c r="F67" s="182"/>
      <c r="G67" s="182"/>
      <c r="H67" s="182"/>
      <c r="I67" s="182"/>
      <c r="J67" s="183">
        <f>J99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0"/>
      <c r="C68" s="125"/>
      <c r="D68" s="181" t="s">
        <v>183</v>
      </c>
      <c r="E68" s="182"/>
      <c r="F68" s="182"/>
      <c r="G68" s="182"/>
      <c r="H68" s="182"/>
      <c r="I68" s="182"/>
      <c r="J68" s="183">
        <f>J101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 s="2" customFormat="1" ht="6.96" customHeight="1">
      <c r="A70" s="37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hidden="1"/>
    <row r="72" hidden="1"/>
    <row r="73" hidden="1"/>
    <row r="74" s="2" customFormat="1" ht="6.96" customHeight="1">
      <c r="A74" s="37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125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69" t="str">
        <f>E7</f>
        <v>Labe, Lovosice – Štětí, odstranění nánosů z plavebních kanálů</v>
      </c>
      <c r="F78" s="31"/>
      <c r="G78" s="31"/>
      <c r="H78" s="31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114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9" t="s">
        <v>222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116</v>
      </c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9" t="str">
        <f>E11</f>
        <v>VON - Vedlejší a ostatní náklady</v>
      </c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22</v>
      </c>
      <c r="D84" s="39"/>
      <c r="E84" s="39"/>
      <c r="F84" s="26" t="str">
        <f>F14</f>
        <v>Labe</v>
      </c>
      <c r="G84" s="39"/>
      <c r="H84" s="39"/>
      <c r="I84" s="31" t="s">
        <v>24</v>
      </c>
      <c r="J84" s="72" t="str">
        <f>IF(J14="","",J14)</f>
        <v>30.6.2025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40.05" customHeight="1">
      <c r="A86" s="37"/>
      <c r="B86" s="38"/>
      <c r="C86" s="31" t="s">
        <v>26</v>
      </c>
      <c r="D86" s="39"/>
      <c r="E86" s="39"/>
      <c r="F86" s="26" t="str">
        <f>E17</f>
        <v>Povodí Labe, státní podnik, OIČ, Hradec Králové</v>
      </c>
      <c r="G86" s="39"/>
      <c r="H86" s="39"/>
      <c r="I86" s="31" t="s">
        <v>33</v>
      </c>
      <c r="J86" s="35" t="str">
        <f>E23</f>
        <v>Povodí Labe, státní podnik, OIČ, Hradec Králové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IF(E20="","",E20)</f>
        <v>Vyplň údaj</v>
      </c>
      <c r="G87" s="39"/>
      <c r="H87" s="39"/>
      <c r="I87" s="31" t="s">
        <v>35</v>
      </c>
      <c r="J87" s="35" t="str">
        <f>E26</f>
        <v>Ing. Eva Morkesová</v>
      </c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85"/>
      <c r="B89" s="186"/>
      <c r="C89" s="187" t="s">
        <v>126</v>
      </c>
      <c r="D89" s="188" t="s">
        <v>58</v>
      </c>
      <c r="E89" s="188" t="s">
        <v>54</v>
      </c>
      <c r="F89" s="188" t="s">
        <v>55</v>
      </c>
      <c r="G89" s="188" t="s">
        <v>127</v>
      </c>
      <c r="H89" s="188" t="s">
        <v>128</v>
      </c>
      <c r="I89" s="188" t="s">
        <v>129</v>
      </c>
      <c r="J89" s="189" t="s">
        <v>120</v>
      </c>
      <c r="K89" s="190" t="s">
        <v>130</v>
      </c>
      <c r="L89" s="191"/>
      <c r="M89" s="92" t="s">
        <v>28</v>
      </c>
      <c r="N89" s="93" t="s">
        <v>43</v>
      </c>
      <c r="O89" s="93" t="s">
        <v>131</v>
      </c>
      <c r="P89" s="93" t="s">
        <v>132</v>
      </c>
      <c r="Q89" s="93" t="s">
        <v>133</v>
      </c>
      <c r="R89" s="93" t="s">
        <v>134</v>
      </c>
      <c r="S89" s="93" t="s">
        <v>135</v>
      </c>
      <c r="T89" s="94" t="s">
        <v>136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7"/>
      <c r="B90" s="38"/>
      <c r="C90" s="99" t="s">
        <v>137</v>
      </c>
      <c r="D90" s="39"/>
      <c r="E90" s="39"/>
      <c r="F90" s="39"/>
      <c r="G90" s="39"/>
      <c r="H90" s="39"/>
      <c r="I90" s="39"/>
      <c r="J90" s="192">
        <f>BK90</f>
        <v>0</v>
      </c>
      <c r="K90" s="39"/>
      <c r="L90" s="43"/>
      <c r="M90" s="95"/>
      <c r="N90" s="193"/>
      <c r="O90" s="96"/>
      <c r="P90" s="194">
        <f>P91</f>
        <v>0</v>
      </c>
      <c r="Q90" s="96"/>
      <c r="R90" s="194">
        <f>R91</f>
        <v>0</v>
      </c>
      <c r="S90" s="96"/>
      <c r="T90" s="195">
        <f>T91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72</v>
      </c>
      <c r="AU90" s="16" t="s">
        <v>121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72</v>
      </c>
      <c r="E91" s="200" t="s">
        <v>184</v>
      </c>
      <c r="F91" s="200" t="s">
        <v>185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P92+P94+P99+P101</f>
        <v>0</v>
      </c>
      <c r="Q91" s="205"/>
      <c r="R91" s="206">
        <f>R92+R94+R99+R101</f>
        <v>0</v>
      </c>
      <c r="S91" s="205"/>
      <c r="T91" s="207">
        <f>T92+T94+T99+T101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146</v>
      </c>
      <c r="AT91" s="209" t="s">
        <v>72</v>
      </c>
      <c r="AU91" s="209" t="s">
        <v>73</v>
      </c>
      <c r="AY91" s="208" t="s">
        <v>140</v>
      </c>
      <c r="BK91" s="210">
        <f>BK92+BK94+BK99+BK101</f>
        <v>0</v>
      </c>
    </row>
    <row r="92" s="12" customFormat="1" ht="22.8" customHeight="1">
      <c r="A92" s="12"/>
      <c r="B92" s="197"/>
      <c r="C92" s="198"/>
      <c r="D92" s="199" t="s">
        <v>72</v>
      </c>
      <c r="E92" s="211" t="s">
        <v>186</v>
      </c>
      <c r="F92" s="211" t="s">
        <v>187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P93</f>
        <v>0</v>
      </c>
      <c r="Q92" s="205"/>
      <c r="R92" s="206">
        <f>R93</f>
        <v>0</v>
      </c>
      <c r="S92" s="205"/>
      <c r="T92" s="207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146</v>
      </c>
      <c r="AT92" s="209" t="s">
        <v>72</v>
      </c>
      <c r="AU92" s="209" t="s">
        <v>80</v>
      </c>
      <c r="AY92" s="208" t="s">
        <v>140</v>
      </c>
      <c r="BK92" s="210">
        <f>BK93</f>
        <v>0</v>
      </c>
    </row>
    <row r="93" s="2" customFormat="1" ht="16.5" customHeight="1">
      <c r="A93" s="37"/>
      <c r="B93" s="38"/>
      <c r="C93" s="213" t="s">
        <v>80</v>
      </c>
      <c r="D93" s="213" t="s">
        <v>142</v>
      </c>
      <c r="E93" s="214" t="s">
        <v>188</v>
      </c>
      <c r="F93" s="215" t="s">
        <v>189</v>
      </c>
      <c r="G93" s="216" t="s">
        <v>190</v>
      </c>
      <c r="H93" s="217">
        <v>0.25</v>
      </c>
      <c r="I93" s="218"/>
      <c r="J93" s="219">
        <f>ROUND(I93*H93,2)</f>
        <v>0</v>
      </c>
      <c r="K93" s="220"/>
      <c r="L93" s="43"/>
      <c r="M93" s="221" t="s">
        <v>28</v>
      </c>
      <c r="N93" s="222" t="s">
        <v>46</v>
      </c>
      <c r="O93" s="84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5" t="s">
        <v>191</v>
      </c>
      <c r="AT93" s="225" t="s">
        <v>142</v>
      </c>
      <c r="AU93" s="225" t="s">
        <v>83</v>
      </c>
      <c r="AY93" s="16" t="s">
        <v>140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6" t="s">
        <v>146</v>
      </c>
      <c r="BK93" s="226">
        <f>ROUND(I93*H93,2)</f>
        <v>0</v>
      </c>
      <c r="BL93" s="16" t="s">
        <v>191</v>
      </c>
      <c r="BM93" s="225" t="s">
        <v>192</v>
      </c>
    </row>
    <row r="94" s="12" customFormat="1" ht="22.8" customHeight="1">
      <c r="A94" s="12"/>
      <c r="B94" s="197"/>
      <c r="C94" s="198"/>
      <c r="D94" s="199" t="s">
        <v>72</v>
      </c>
      <c r="E94" s="211" t="s">
        <v>193</v>
      </c>
      <c r="F94" s="211" t="s">
        <v>194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SUM(P95:P98)</f>
        <v>0</v>
      </c>
      <c r="Q94" s="205"/>
      <c r="R94" s="206">
        <f>SUM(R95:R98)</f>
        <v>0</v>
      </c>
      <c r="S94" s="205"/>
      <c r="T94" s="207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146</v>
      </c>
      <c r="AT94" s="209" t="s">
        <v>72</v>
      </c>
      <c r="AU94" s="209" t="s">
        <v>80</v>
      </c>
      <c r="AY94" s="208" t="s">
        <v>140</v>
      </c>
      <c r="BK94" s="210">
        <f>SUM(BK95:BK98)</f>
        <v>0</v>
      </c>
    </row>
    <row r="95" s="2" customFormat="1" ht="49.05" customHeight="1">
      <c r="A95" s="37"/>
      <c r="B95" s="38"/>
      <c r="C95" s="213" t="s">
        <v>83</v>
      </c>
      <c r="D95" s="213" t="s">
        <v>142</v>
      </c>
      <c r="E95" s="214" t="s">
        <v>195</v>
      </c>
      <c r="F95" s="215" t="s">
        <v>196</v>
      </c>
      <c r="G95" s="216" t="s">
        <v>197</v>
      </c>
      <c r="H95" s="217">
        <v>0.25</v>
      </c>
      <c r="I95" s="218"/>
      <c r="J95" s="219">
        <f>ROUND(I95*H95,2)</f>
        <v>0</v>
      </c>
      <c r="K95" s="220"/>
      <c r="L95" s="43"/>
      <c r="M95" s="221" t="s">
        <v>28</v>
      </c>
      <c r="N95" s="222" t="s">
        <v>46</v>
      </c>
      <c r="O95" s="84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5" t="s">
        <v>191</v>
      </c>
      <c r="AT95" s="225" t="s">
        <v>142</v>
      </c>
      <c r="AU95" s="225" t="s">
        <v>83</v>
      </c>
      <c r="AY95" s="16" t="s">
        <v>140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6" t="s">
        <v>146</v>
      </c>
      <c r="BK95" s="226">
        <f>ROUND(I95*H95,2)</f>
        <v>0</v>
      </c>
      <c r="BL95" s="16" t="s">
        <v>191</v>
      </c>
      <c r="BM95" s="225" t="s">
        <v>198</v>
      </c>
    </row>
    <row r="96" s="2" customFormat="1" ht="44.25" customHeight="1">
      <c r="A96" s="37"/>
      <c r="B96" s="38"/>
      <c r="C96" s="213" t="s">
        <v>159</v>
      </c>
      <c r="D96" s="213" t="s">
        <v>142</v>
      </c>
      <c r="E96" s="214" t="s">
        <v>199</v>
      </c>
      <c r="F96" s="215" t="s">
        <v>200</v>
      </c>
      <c r="G96" s="216" t="s">
        <v>197</v>
      </c>
      <c r="H96" s="217">
        <v>0.25</v>
      </c>
      <c r="I96" s="218"/>
      <c r="J96" s="219">
        <f>ROUND(I96*H96,2)</f>
        <v>0</v>
      </c>
      <c r="K96" s="220"/>
      <c r="L96" s="43"/>
      <c r="M96" s="221" t="s">
        <v>28</v>
      </c>
      <c r="N96" s="222" t="s">
        <v>46</v>
      </c>
      <c r="O96" s="84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5" t="s">
        <v>191</v>
      </c>
      <c r="AT96" s="225" t="s">
        <v>142</v>
      </c>
      <c r="AU96" s="225" t="s">
        <v>83</v>
      </c>
      <c r="AY96" s="16" t="s">
        <v>140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6" t="s">
        <v>146</v>
      </c>
      <c r="BK96" s="226">
        <f>ROUND(I96*H96,2)</f>
        <v>0</v>
      </c>
      <c r="BL96" s="16" t="s">
        <v>191</v>
      </c>
      <c r="BM96" s="225" t="s">
        <v>201</v>
      </c>
    </row>
    <row r="97" s="2" customFormat="1" ht="16.5" customHeight="1">
      <c r="A97" s="37"/>
      <c r="B97" s="38"/>
      <c r="C97" s="213" t="s">
        <v>146</v>
      </c>
      <c r="D97" s="213" t="s">
        <v>142</v>
      </c>
      <c r="E97" s="214" t="s">
        <v>202</v>
      </c>
      <c r="F97" s="215" t="s">
        <v>203</v>
      </c>
      <c r="G97" s="216" t="s">
        <v>190</v>
      </c>
      <c r="H97" s="217">
        <v>0.25</v>
      </c>
      <c r="I97" s="218"/>
      <c r="J97" s="219">
        <f>ROUND(I97*H97,2)</f>
        <v>0</v>
      </c>
      <c r="K97" s="220"/>
      <c r="L97" s="43"/>
      <c r="M97" s="221" t="s">
        <v>28</v>
      </c>
      <c r="N97" s="222" t="s">
        <v>46</v>
      </c>
      <c r="O97" s="84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5" t="s">
        <v>191</v>
      </c>
      <c r="AT97" s="225" t="s">
        <v>142</v>
      </c>
      <c r="AU97" s="225" t="s">
        <v>83</v>
      </c>
      <c r="AY97" s="16" t="s">
        <v>140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6" t="s">
        <v>146</v>
      </c>
      <c r="BK97" s="226">
        <f>ROUND(I97*H97,2)</f>
        <v>0</v>
      </c>
      <c r="BL97" s="16" t="s">
        <v>191</v>
      </c>
      <c r="BM97" s="225" t="s">
        <v>204</v>
      </c>
    </row>
    <row r="98" s="2" customFormat="1" ht="16.5" customHeight="1">
      <c r="A98" s="37"/>
      <c r="B98" s="38"/>
      <c r="C98" s="213" t="s">
        <v>172</v>
      </c>
      <c r="D98" s="213" t="s">
        <v>142</v>
      </c>
      <c r="E98" s="214" t="s">
        <v>205</v>
      </c>
      <c r="F98" s="215" t="s">
        <v>206</v>
      </c>
      <c r="G98" s="216" t="s">
        <v>207</v>
      </c>
      <c r="H98" s="217">
        <v>0.25</v>
      </c>
      <c r="I98" s="218"/>
      <c r="J98" s="219">
        <f>ROUND(I98*H98,2)</f>
        <v>0</v>
      </c>
      <c r="K98" s="220"/>
      <c r="L98" s="43"/>
      <c r="M98" s="221" t="s">
        <v>28</v>
      </c>
      <c r="N98" s="222" t="s">
        <v>46</v>
      </c>
      <c r="O98" s="84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5" t="s">
        <v>146</v>
      </c>
      <c r="AT98" s="225" t="s">
        <v>142</v>
      </c>
      <c r="AU98" s="225" t="s">
        <v>83</v>
      </c>
      <c r="AY98" s="16" t="s">
        <v>140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6" t="s">
        <v>146</v>
      </c>
      <c r="BK98" s="226">
        <f>ROUND(I98*H98,2)</f>
        <v>0</v>
      </c>
      <c r="BL98" s="16" t="s">
        <v>146</v>
      </c>
      <c r="BM98" s="225" t="s">
        <v>208</v>
      </c>
    </row>
    <row r="99" s="12" customFormat="1" ht="22.8" customHeight="1">
      <c r="A99" s="12"/>
      <c r="B99" s="197"/>
      <c r="C99" s="198"/>
      <c r="D99" s="199" t="s">
        <v>72</v>
      </c>
      <c r="E99" s="211" t="s">
        <v>209</v>
      </c>
      <c r="F99" s="211" t="s">
        <v>210</v>
      </c>
      <c r="G99" s="198"/>
      <c r="H99" s="198"/>
      <c r="I99" s="201"/>
      <c r="J99" s="212">
        <f>BK99</f>
        <v>0</v>
      </c>
      <c r="K99" s="198"/>
      <c r="L99" s="203"/>
      <c r="M99" s="204"/>
      <c r="N99" s="205"/>
      <c r="O99" s="205"/>
      <c r="P99" s="206">
        <f>P100</f>
        <v>0</v>
      </c>
      <c r="Q99" s="205"/>
      <c r="R99" s="206">
        <f>R100</f>
        <v>0</v>
      </c>
      <c r="S99" s="205"/>
      <c r="T99" s="207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146</v>
      </c>
      <c r="AT99" s="209" t="s">
        <v>72</v>
      </c>
      <c r="AU99" s="209" t="s">
        <v>80</v>
      </c>
      <c r="AY99" s="208" t="s">
        <v>140</v>
      </c>
      <c r="BK99" s="210">
        <f>BK100</f>
        <v>0</v>
      </c>
    </row>
    <row r="100" s="2" customFormat="1" ht="24.15" customHeight="1">
      <c r="A100" s="37"/>
      <c r="B100" s="38"/>
      <c r="C100" s="213" t="s">
        <v>211</v>
      </c>
      <c r="D100" s="213" t="s">
        <v>142</v>
      </c>
      <c r="E100" s="214" t="s">
        <v>212</v>
      </c>
      <c r="F100" s="215" t="s">
        <v>213</v>
      </c>
      <c r="G100" s="216" t="s">
        <v>190</v>
      </c>
      <c r="H100" s="217">
        <v>0.25</v>
      </c>
      <c r="I100" s="218"/>
      <c r="J100" s="219">
        <f>ROUND(I100*H100,2)</f>
        <v>0</v>
      </c>
      <c r="K100" s="220"/>
      <c r="L100" s="43"/>
      <c r="M100" s="221" t="s">
        <v>28</v>
      </c>
      <c r="N100" s="222" t="s">
        <v>46</v>
      </c>
      <c r="O100" s="84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5" t="s">
        <v>191</v>
      </c>
      <c r="AT100" s="225" t="s">
        <v>142</v>
      </c>
      <c r="AU100" s="225" t="s">
        <v>83</v>
      </c>
      <c r="AY100" s="16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6" t="s">
        <v>146</v>
      </c>
      <c r="BK100" s="226">
        <f>ROUND(I100*H100,2)</f>
        <v>0</v>
      </c>
      <c r="BL100" s="16" t="s">
        <v>191</v>
      </c>
      <c r="BM100" s="225" t="s">
        <v>214</v>
      </c>
    </row>
    <row r="101" s="12" customFormat="1" ht="22.8" customHeight="1">
      <c r="A101" s="12"/>
      <c r="B101" s="197"/>
      <c r="C101" s="198"/>
      <c r="D101" s="199" t="s">
        <v>72</v>
      </c>
      <c r="E101" s="211" t="s">
        <v>215</v>
      </c>
      <c r="F101" s="211" t="s">
        <v>216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P102</f>
        <v>0</v>
      </c>
      <c r="Q101" s="205"/>
      <c r="R101" s="206">
        <f>R102</f>
        <v>0</v>
      </c>
      <c r="S101" s="205"/>
      <c r="T101" s="207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146</v>
      </c>
      <c r="AT101" s="209" t="s">
        <v>72</v>
      </c>
      <c r="AU101" s="209" t="s">
        <v>80</v>
      </c>
      <c r="AY101" s="208" t="s">
        <v>140</v>
      </c>
      <c r="BK101" s="210">
        <f>BK102</f>
        <v>0</v>
      </c>
    </row>
    <row r="102" s="2" customFormat="1" ht="24.15" customHeight="1">
      <c r="A102" s="37"/>
      <c r="B102" s="38"/>
      <c r="C102" s="213" t="s">
        <v>217</v>
      </c>
      <c r="D102" s="213" t="s">
        <v>142</v>
      </c>
      <c r="E102" s="214" t="s">
        <v>218</v>
      </c>
      <c r="F102" s="215" t="s">
        <v>219</v>
      </c>
      <c r="G102" s="216" t="s">
        <v>190</v>
      </c>
      <c r="H102" s="217">
        <v>0.25</v>
      </c>
      <c r="I102" s="218"/>
      <c r="J102" s="219">
        <f>ROUND(I102*H102,2)</f>
        <v>0</v>
      </c>
      <c r="K102" s="220"/>
      <c r="L102" s="43"/>
      <c r="M102" s="256" t="s">
        <v>28</v>
      </c>
      <c r="N102" s="257" t="s">
        <v>46</v>
      </c>
      <c r="O102" s="258"/>
      <c r="P102" s="259">
        <f>O102*H102</f>
        <v>0</v>
      </c>
      <c r="Q102" s="259">
        <v>0</v>
      </c>
      <c r="R102" s="259">
        <f>Q102*H102</f>
        <v>0</v>
      </c>
      <c r="S102" s="259">
        <v>0</v>
      </c>
      <c r="T102" s="260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5" t="s">
        <v>220</v>
      </c>
      <c r="AT102" s="225" t="s">
        <v>142</v>
      </c>
      <c r="AU102" s="225" t="s">
        <v>83</v>
      </c>
      <c r="AY102" s="16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6" t="s">
        <v>146</v>
      </c>
      <c r="BK102" s="226">
        <f>ROUND(I102*H102,2)</f>
        <v>0</v>
      </c>
      <c r="BL102" s="16" t="s">
        <v>220</v>
      </c>
      <c r="BM102" s="225" t="s">
        <v>221</v>
      </c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43"/>
      <c r="M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</sheetData>
  <sheetProtection sheet="1" autoFilter="0" formatColumns="0" formatRows="0" objects="1" scenarios="1" spinCount="100000" saltValue="GseunUVGT3ePq7ouZZXaJnxc19h9ZAYrwA/weIDm5NFcTPjK+TbBCuVKl/Z4811g7MHD8fO5QsWsfHGRf950Iw==" hashValue="M7inFmNVJpfzhsOqlKtzic4J6xkgiS/Uji/Wg8feRrD+GUDnZY0hPIfoQllo3PmKYijQ0tLPcO2Ukuaj98+xFw==" algorithmName="SHA-512" password="CC35"/>
  <autoFilter ref="C89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104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hidden="1" s="1" customFormat="1" ht="24.96" customHeight="1">
      <c r="B4" s="19"/>
      <c r="D4" s="140" t="s">
        <v>113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16.5" customHeight="1">
      <c r="B7" s="19"/>
      <c r="E7" s="143" t="str">
        <f>'Rekapitulace stavby'!K6</f>
        <v>Labe, Lovosice – Štětí, odstranění nánosů z plavebních kanálů</v>
      </c>
      <c r="F7" s="142"/>
      <c r="G7" s="142"/>
      <c r="H7" s="142"/>
      <c r="L7" s="19"/>
    </row>
    <row r="8" hidden="1" s="1" customFormat="1" ht="12" customHeight="1">
      <c r="B8" s="19"/>
      <c r="D8" s="142" t="s">
        <v>114</v>
      </c>
      <c r="L8" s="19"/>
    </row>
    <row r="9" hidden="1" s="2" customFormat="1" ht="16.5" customHeight="1">
      <c r="A9" s="37"/>
      <c r="B9" s="43"/>
      <c r="C9" s="37"/>
      <c r="D9" s="37"/>
      <c r="E9" s="143" t="s">
        <v>230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116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231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82</v>
      </c>
      <c r="G13" s="37"/>
      <c r="H13" s="37"/>
      <c r="I13" s="142" t="s">
        <v>20</v>
      </c>
      <c r="J13" s="133" t="s">
        <v>21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22</v>
      </c>
      <c r="E14" s="37"/>
      <c r="F14" s="133" t="s">
        <v>23</v>
      </c>
      <c r="G14" s="37"/>
      <c r="H14" s="37"/>
      <c r="I14" s="142" t="s">
        <v>24</v>
      </c>
      <c r="J14" s="146" t="str">
        <f>'Rekapitulace stavby'!AN8</f>
        <v>30.6.2025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26</v>
      </c>
      <c r="E16" s="37"/>
      <c r="F16" s="37"/>
      <c r="G16" s="37"/>
      <c r="H16" s="37"/>
      <c r="I16" s="142" t="s">
        <v>27</v>
      </c>
      <c r="J16" s="133" t="s">
        <v>28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29</v>
      </c>
      <c r="F17" s="37"/>
      <c r="G17" s="37"/>
      <c r="H17" s="37"/>
      <c r="I17" s="142" t="s">
        <v>30</v>
      </c>
      <c r="J17" s="133" t="s">
        <v>28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27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30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27</v>
      </c>
      <c r="J22" s="133" t="s">
        <v>28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29</v>
      </c>
      <c r="F23" s="37"/>
      <c r="G23" s="37"/>
      <c r="H23" s="37"/>
      <c r="I23" s="142" t="s">
        <v>30</v>
      </c>
      <c r="J23" s="133" t="s">
        <v>28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27</v>
      </c>
      <c r="J25" s="133" t="s">
        <v>28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36</v>
      </c>
      <c r="F26" s="37"/>
      <c r="G26" s="37"/>
      <c r="H26" s="37"/>
      <c r="I26" s="142" t="s">
        <v>30</v>
      </c>
      <c r="J26" s="133" t="s">
        <v>28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ROUND(J88,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ROUND((SUM(BE88:BE104)),  2)</f>
        <v>0</v>
      </c>
      <c r="G35" s="37"/>
      <c r="H35" s="37"/>
      <c r="I35" s="157">
        <v>0.20999999999999999</v>
      </c>
      <c r="J35" s="156">
        <f>ROUND(((SUM(BE88:BE104))*I35),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ROUND((SUM(BF88:BF104)),  2)</f>
        <v>0</v>
      </c>
      <c r="G36" s="37"/>
      <c r="H36" s="37"/>
      <c r="I36" s="157">
        <v>0.14999999999999999</v>
      </c>
      <c r="J36" s="156">
        <f>ROUND(((SUM(BF88:BF104))*I36),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ROUND((SUM(BG88:BG104)),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ROUND((SUM(BH88:BH104)),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ROUND((SUM(BI88:BI104)),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118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9" t="str">
        <f>E7</f>
        <v>Labe, Lovosice – Štětí, odstranění nánosů z plavebních kanálů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114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9" t="s">
        <v>230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116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SO 03 - Roudnice nad Labem - HPK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22</v>
      </c>
      <c r="D56" s="39"/>
      <c r="E56" s="39"/>
      <c r="F56" s="26" t="str">
        <f>F14</f>
        <v>Labe</v>
      </c>
      <c r="G56" s="39"/>
      <c r="H56" s="39"/>
      <c r="I56" s="31" t="s">
        <v>24</v>
      </c>
      <c r="J56" s="72" t="str">
        <f>IF(J14="","",J14)</f>
        <v>30.6.2025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40.05" customHeight="1">
      <c r="A58" s="37"/>
      <c r="B58" s="38"/>
      <c r="C58" s="31" t="s">
        <v>26</v>
      </c>
      <c r="D58" s="39"/>
      <c r="E58" s="39"/>
      <c r="F58" s="26" t="str">
        <f>E17</f>
        <v>Povodí Labe, státní podnik, OIČ, Hradec Králové</v>
      </c>
      <c r="G58" s="39"/>
      <c r="H58" s="39"/>
      <c r="I58" s="31" t="s">
        <v>33</v>
      </c>
      <c r="J58" s="35" t="str">
        <f>E23</f>
        <v>Povodí Labe, státní podnik, OIČ, Hradec Králové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70" t="s">
        <v>119</v>
      </c>
      <c r="D61" s="171"/>
      <c r="E61" s="171"/>
      <c r="F61" s="171"/>
      <c r="G61" s="171"/>
      <c r="H61" s="171"/>
      <c r="I61" s="171"/>
      <c r="J61" s="172" t="s">
        <v>120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J88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121</v>
      </c>
    </row>
    <row r="64" hidden="1" s="9" customFormat="1" ht="24.96" customHeight="1">
      <c r="A64" s="9"/>
      <c r="B64" s="174"/>
      <c r="C64" s="175"/>
      <c r="D64" s="176" t="s">
        <v>122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123</v>
      </c>
      <c r="E65" s="182"/>
      <c r="F65" s="182"/>
      <c r="G65" s="182"/>
      <c r="H65" s="182"/>
      <c r="I65" s="182"/>
      <c r="J65" s="183">
        <f>J90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124</v>
      </c>
      <c r="E66" s="182"/>
      <c r="F66" s="182"/>
      <c r="G66" s="182"/>
      <c r="H66" s="182"/>
      <c r="I66" s="182"/>
      <c r="J66" s="183">
        <f>J101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125</v>
      </c>
      <c r="D73" s="39"/>
      <c r="E73" s="39"/>
      <c r="F73" s="39"/>
      <c r="G73" s="39"/>
      <c r="H73" s="39"/>
      <c r="I73" s="39"/>
      <c r="J73" s="39"/>
      <c r="K73" s="39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Labe, Lovosice – Štětí, odstranění nánosů z plavebních kanálů</v>
      </c>
      <c r="F76" s="31"/>
      <c r="G76" s="31"/>
      <c r="H76" s="31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114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16.5" customHeight="1">
      <c r="A78" s="37"/>
      <c r="B78" s="38"/>
      <c r="C78" s="39"/>
      <c r="D78" s="39"/>
      <c r="E78" s="169" t="s">
        <v>230</v>
      </c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116</v>
      </c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9" t="str">
        <f>E11</f>
        <v>SO 03 - Roudnice nad Labem - HPK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22</v>
      </c>
      <c r="D82" s="39"/>
      <c r="E82" s="39"/>
      <c r="F82" s="26" t="str">
        <f>F14</f>
        <v>Labe</v>
      </c>
      <c r="G82" s="39"/>
      <c r="H82" s="39"/>
      <c r="I82" s="31" t="s">
        <v>24</v>
      </c>
      <c r="J82" s="72" t="str">
        <f>IF(J14="","",J14)</f>
        <v>30.6.2025</v>
      </c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40.05" customHeight="1">
      <c r="A84" s="37"/>
      <c r="B84" s="38"/>
      <c r="C84" s="31" t="s">
        <v>26</v>
      </c>
      <c r="D84" s="39"/>
      <c r="E84" s="39"/>
      <c r="F84" s="26" t="str">
        <f>E17</f>
        <v>Povodí Labe, státní podnik, OIČ, Hradec Králové</v>
      </c>
      <c r="G84" s="39"/>
      <c r="H84" s="39"/>
      <c r="I84" s="31" t="s">
        <v>33</v>
      </c>
      <c r="J84" s="35" t="str">
        <f>E23</f>
        <v>Povodí Labe, státní podnik, OIČ, Hradec Králové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31</v>
      </c>
      <c r="D85" s="39"/>
      <c r="E85" s="39"/>
      <c r="F85" s="26" t="str">
        <f>IF(E20="","",E20)</f>
        <v>Vyplň údaj</v>
      </c>
      <c r="G85" s="39"/>
      <c r="H85" s="39"/>
      <c r="I85" s="31" t="s">
        <v>35</v>
      </c>
      <c r="J85" s="35" t="str">
        <f>E26</f>
        <v>Ing. Eva Morkesová</v>
      </c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85"/>
      <c r="B87" s="186"/>
      <c r="C87" s="187" t="s">
        <v>126</v>
      </c>
      <c r="D87" s="188" t="s">
        <v>58</v>
      </c>
      <c r="E87" s="188" t="s">
        <v>54</v>
      </c>
      <c r="F87" s="188" t="s">
        <v>55</v>
      </c>
      <c r="G87" s="188" t="s">
        <v>127</v>
      </c>
      <c r="H87" s="188" t="s">
        <v>128</v>
      </c>
      <c r="I87" s="188" t="s">
        <v>129</v>
      </c>
      <c r="J87" s="189" t="s">
        <v>120</v>
      </c>
      <c r="K87" s="190" t="s">
        <v>130</v>
      </c>
      <c r="L87" s="191"/>
      <c r="M87" s="92" t="s">
        <v>28</v>
      </c>
      <c r="N87" s="93" t="s">
        <v>43</v>
      </c>
      <c r="O87" s="93" t="s">
        <v>131</v>
      </c>
      <c r="P87" s="93" t="s">
        <v>132</v>
      </c>
      <c r="Q87" s="93" t="s">
        <v>133</v>
      </c>
      <c r="R87" s="93" t="s">
        <v>134</v>
      </c>
      <c r="S87" s="93" t="s">
        <v>135</v>
      </c>
      <c r="T87" s="94" t="s">
        <v>136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7"/>
      <c r="B88" s="38"/>
      <c r="C88" s="99" t="s">
        <v>137</v>
      </c>
      <c r="D88" s="39"/>
      <c r="E88" s="39"/>
      <c r="F88" s="39"/>
      <c r="G88" s="39"/>
      <c r="H88" s="39"/>
      <c r="I88" s="39"/>
      <c r="J88" s="192">
        <f>BK88</f>
        <v>0</v>
      </c>
      <c r="K88" s="39"/>
      <c r="L88" s="43"/>
      <c r="M88" s="95"/>
      <c r="N88" s="193"/>
      <c r="O88" s="96"/>
      <c r="P88" s="194">
        <f>P89</f>
        <v>0</v>
      </c>
      <c r="Q88" s="96"/>
      <c r="R88" s="194">
        <f>R89</f>
        <v>0</v>
      </c>
      <c r="S88" s="96"/>
      <c r="T88" s="195">
        <f>T89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121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72</v>
      </c>
      <c r="E89" s="200" t="s">
        <v>138</v>
      </c>
      <c r="F89" s="200" t="s">
        <v>139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P90+P101</f>
        <v>0</v>
      </c>
      <c r="Q89" s="205"/>
      <c r="R89" s="206">
        <f>R90+R101</f>
        <v>0</v>
      </c>
      <c r="S89" s="205"/>
      <c r="T89" s="207">
        <f>T90+T101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80</v>
      </c>
      <c r="AT89" s="209" t="s">
        <v>72</v>
      </c>
      <c r="AU89" s="209" t="s">
        <v>73</v>
      </c>
      <c r="AY89" s="208" t="s">
        <v>140</v>
      </c>
      <c r="BK89" s="210">
        <f>BK90+BK101</f>
        <v>0</v>
      </c>
    </row>
    <row r="90" s="12" customFormat="1" ht="22.8" customHeight="1">
      <c r="A90" s="12"/>
      <c r="B90" s="197"/>
      <c r="C90" s="198"/>
      <c r="D90" s="199" t="s">
        <v>72</v>
      </c>
      <c r="E90" s="211" t="s">
        <v>80</v>
      </c>
      <c r="F90" s="211" t="s">
        <v>141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SUM(P91:P100)</f>
        <v>0</v>
      </c>
      <c r="Q90" s="205"/>
      <c r="R90" s="206">
        <f>SUM(R91:R100)</f>
        <v>0</v>
      </c>
      <c r="S90" s="205"/>
      <c r="T90" s="207">
        <f>SUM(T91:T100)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72</v>
      </c>
      <c r="AU90" s="209" t="s">
        <v>80</v>
      </c>
      <c r="AY90" s="208" t="s">
        <v>140</v>
      </c>
      <c r="BK90" s="210">
        <f>SUM(BK91:BK100)</f>
        <v>0</v>
      </c>
    </row>
    <row r="91" s="2" customFormat="1" ht="16.5" customHeight="1">
      <c r="A91" s="37"/>
      <c r="B91" s="38"/>
      <c r="C91" s="213" t="s">
        <v>80</v>
      </c>
      <c r="D91" s="213" t="s">
        <v>142</v>
      </c>
      <c r="E91" s="214" t="s">
        <v>151</v>
      </c>
      <c r="F91" s="215" t="s">
        <v>152</v>
      </c>
      <c r="G91" s="216" t="s">
        <v>145</v>
      </c>
      <c r="H91" s="217">
        <v>1100</v>
      </c>
      <c r="I91" s="218"/>
      <c r="J91" s="219">
        <f>ROUND(I91*H91,2)</f>
        <v>0</v>
      </c>
      <c r="K91" s="220"/>
      <c r="L91" s="43"/>
      <c r="M91" s="221" t="s">
        <v>28</v>
      </c>
      <c r="N91" s="222" t="s">
        <v>46</v>
      </c>
      <c r="O91" s="84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5" t="s">
        <v>146</v>
      </c>
      <c r="AT91" s="225" t="s">
        <v>142</v>
      </c>
      <c r="AU91" s="225" t="s">
        <v>83</v>
      </c>
      <c r="AY91" s="16" t="s">
        <v>140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6" t="s">
        <v>146</v>
      </c>
      <c r="BK91" s="226">
        <f>ROUND(I91*H91,2)</f>
        <v>0</v>
      </c>
      <c r="BL91" s="16" t="s">
        <v>146</v>
      </c>
      <c r="BM91" s="225" t="s">
        <v>232</v>
      </c>
    </row>
    <row r="92" s="2" customFormat="1">
      <c r="A92" s="37"/>
      <c r="B92" s="38"/>
      <c r="C92" s="39"/>
      <c r="D92" s="229" t="s">
        <v>154</v>
      </c>
      <c r="E92" s="39"/>
      <c r="F92" s="249" t="s">
        <v>155</v>
      </c>
      <c r="G92" s="39"/>
      <c r="H92" s="39"/>
      <c r="I92" s="250"/>
      <c r="J92" s="39"/>
      <c r="K92" s="39"/>
      <c r="L92" s="43"/>
      <c r="M92" s="251"/>
      <c r="N92" s="252"/>
      <c r="O92" s="84"/>
      <c r="P92" s="84"/>
      <c r="Q92" s="84"/>
      <c r="R92" s="84"/>
      <c r="S92" s="84"/>
      <c r="T92" s="85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154</v>
      </c>
      <c r="AU92" s="16" t="s">
        <v>83</v>
      </c>
    </row>
    <row r="93" s="13" customFormat="1">
      <c r="A93" s="13"/>
      <c r="B93" s="227"/>
      <c r="C93" s="228"/>
      <c r="D93" s="229" t="s">
        <v>148</v>
      </c>
      <c r="E93" s="230" t="s">
        <v>28</v>
      </c>
      <c r="F93" s="231" t="s">
        <v>233</v>
      </c>
      <c r="G93" s="228"/>
      <c r="H93" s="230" t="s">
        <v>28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148</v>
      </c>
      <c r="AU93" s="237" t="s">
        <v>83</v>
      </c>
      <c r="AV93" s="13" t="s">
        <v>80</v>
      </c>
      <c r="AW93" s="13" t="s">
        <v>34</v>
      </c>
      <c r="AX93" s="13" t="s">
        <v>73</v>
      </c>
      <c r="AY93" s="237" t="s">
        <v>140</v>
      </c>
    </row>
    <row r="94" s="14" customFormat="1">
      <c r="A94" s="14"/>
      <c r="B94" s="238"/>
      <c r="C94" s="239"/>
      <c r="D94" s="229" t="s">
        <v>148</v>
      </c>
      <c r="E94" s="240" t="s">
        <v>28</v>
      </c>
      <c r="F94" s="241" t="s">
        <v>234</v>
      </c>
      <c r="G94" s="239"/>
      <c r="H94" s="242">
        <v>1100</v>
      </c>
      <c r="I94" s="243"/>
      <c r="J94" s="239"/>
      <c r="K94" s="239"/>
      <c r="L94" s="244"/>
      <c r="M94" s="245"/>
      <c r="N94" s="246"/>
      <c r="O94" s="246"/>
      <c r="P94" s="246"/>
      <c r="Q94" s="246"/>
      <c r="R94" s="246"/>
      <c r="S94" s="246"/>
      <c r="T94" s="24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8" t="s">
        <v>148</v>
      </c>
      <c r="AU94" s="248" t="s">
        <v>83</v>
      </c>
      <c r="AV94" s="14" t="s">
        <v>83</v>
      </c>
      <c r="AW94" s="14" t="s">
        <v>34</v>
      </c>
      <c r="AX94" s="14" t="s">
        <v>80</v>
      </c>
      <c r="AY94" s="248" t="s">
        <v>140</v>
      </c>
    </row>
    <row r="95" s="2" customFormat="1" ht="78" customHeight="1">
      <c r="A95" s="37"/>
      <c r="B95" s="38"/>
      <c r="C95" s="213" t="s">
        <v>83</v>
      </c>
      <c r="D95" s="213" t="s">
        <v>142</v>
      </c>
      <c r="E95" s="214" t="s">
        <v>160</v>
      </c>
      <c r="F95" s="215" t="s">
        <v>161</v>
      </c>
      <c r="G95" s="216" t="s">
        <v>145</v>
      </c>
      <c r="H95" s="217">
        <v>1100</v>
      </c>
      <c r="I95" s="218"/>
      <c r="J95" s="219">
        <f>ROUND(I95*H95,2)</f>
        <v>0</v>
      </c>
      <c r="K95" s="220"/>
      <c r="L95" s="43"/>
      <c r="M95" s="221" t="s">
        <v>28</v>
      </c>
      <c r="N95" s="222" t="s">
        <v>46</v>
      </c>
      <c r="O95" s="84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5" t="s">
        <v>146</v>
      </c>
      <c r="AT95" s="225" t="s">
        <v>142</v>
      </c>
      <c r="AU95" s="225" t="s">
        <v>83</v>
      </c>
      <c r="AY95" s="16" t="s">
        <v>140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6" t="s">
        <v>146</v>
      </c>
      <c r="BK95" s="226">
        <f>ROUND(I95*H95,2)</f>
        <v>0</v>
      </c>
      <c r="BL95" s="16" t="s">
        <v>146</v>
      </c>
      <c r="BM95" s="225" t="s">
        <v>235</v>
      </c>
    </row>
    <row r="96" s="2" customFormat="1">
      <c r="A96" s="37"/>
      <c r="B96" s="38"/>
      <c r="C96" s="39"/>
      <c r="D96" s="229" t="s">
        <v>154</v>
      </c>
      <c r="E96" s="39"/>
      <c r="F96" s="249" t="s">
        <v>163</v>
      </c>
      <c r="G96" s="39"/>
      <c r="H96" s="39"/>
      <c r="I96" s="250"/>
      <c r="J96" s="39"/>
      <c r="K96" s="39"/>
      <c r="L96" s="43"/>
      <c r="M96" s="251"/>
      <c r="N96" s="252"/>
      <c r="O96" s="84"/>
      <c r="P96" s="84"/>
      <c r="Q96" s="84"/>
      <c r="R96" s="84"/>
      <c r="S96" s="84"/>
      <c r="T96" s="85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154</v>
      </c>
      <c r="AU96" s="16" t="s">
        <v>83</v>
      </c>
    </row>
    <row r="97" s="14" customFormat="1">
      <c r="A97" s="14"/>
      <c r="B97" s="238"/>
      <c r="C97" s="239"/>
      <c r="D97" s="229" t="s">
        <v>148</v>
      </c>
      <c r="E97" s="240" t="s">
        <v>28</v>
      </c>
      <c r="F97" s="241" t="s">
        <v>234</v>
      </c>
      <c r="G97" s="239"/>
      <c r="H97" s="242">
        <v>1100</v>
      </c>
      <c r="I97" s="243"/>
      <c r="J97" s="239"/>
      <c r="K97" s="239"/>
      <c r="L97" s="244"/>
      <c r="M97" s="245"/>
      <c r="N97" s="246"/>
      <c r="O97" s="246"/>
      <c r="P97" s="246"/>
      <c r="Q97" s="246"/>
      <c r="R97" s="246"/>
      <c r="S97" s="246"/>
      <c r="T97" s="24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8" t="s">
        <v>148</v>
      </c>
      <c r="AU97" s="248" t="s">
        <v>83</v>
      </c>
      <c r="AV97" s="14" t="s">
        <v>83</v>
      </c>
      <c r="AW97" s="14" t="s">
        <v>34</v>
      </c>
      <c r="AX97" s="14" t="s">
        <v>80</v>
      </c>
      <c r="AY97" s="248" t="s">
        <v>140</v>
      </c>
    </row>
    <row r="98" s="2" customFormat="1" ht="24.15" customHeight="1">
      <c r="A98" s="37"/>
      <c r="B98" s="38"/>
      <c r="C98" s="213" t="s">
        <v>159</v>
      </c>
      <c r="D98" s="213" t="s">
        <v>142</v>
      </c>
      <c r="E98" s="214" t="s">
        <v>166</v>
      </c>
      <c r="F98" s="215" t="s">
        <v>167</v>
      </c>
      <c r="G98" s="216" t="s">
        <v>145</v>
      </c>
      <c r="H98" s="217">
        <v>1100</v>
      </c>
      <c r="I98" s="218"/>
      <c r="J98" s="219">
        <f>ROUND(I98*H98,2)</f>
        <v>0</v>
      </c>
      <c r="K98" s="220"/>
      <c r="L98" s="43"/>
      <c r="M98" s="221" t="s">
        <v>28</v>
      </c>
      <c r="N98" s="222" t="s">
        <v>46</v>
      </c>
      <c r="O98" s="84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5" t="s">
        <v>146</v>
      </c>
      <c r="AT98" s="225" t="s">
        <v>142</v>
      </c>
      <c r="AU98" s="225" t="s">
        <v>83</v>
      </c>
      <c r="AY98" s="16" t="s">
        <v>140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6" t="s">
        <v>146</v>
      </c>
      <c r="BK98" s="226">
        <f>ROUND(I98*H98,2)</f>
        <v>0</v>
      </c>
      <c r="BL98" s="16" t="s">
        <v>146</v>
      </c>
      <c r="BM98" s="225" t="s">
        <v>236</v>
      </c>
    </row>
    <row r="99" s="2" customFormat="1">
      <c r="A99" s="37"/>
      <c r="B99" s="38"/>
      <c r="C99" s="39"/>
      <c r="D99" s="229" t="s">
        <v>154</v>
      </c>
      <c r="E99" s="39"/>
      <c r="F99" s="249" t="s">
        <v>169</v>
      </c>
      <c r="G99" s="39"/>
      <c r="H99" s="39"/>
      <c r="I99" s="250"/>
      <c r="J99" s="39"/>
      <c r="K99" s="39"/>
      <c r="L99" s="43"/>
      <c r="M99" s="251"/>
      <c r="N99" s="252"/>
      <c r="O99" s="84"/>
      <c r="P99" s="84"/>
      <c r="Q99" s="84"/>
      <c r="R99" s="84"/>
      <c r="S99" s="84"/>
      <c r="T99" s="85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154</v>
      </c>
      <c r="AU99" s="16" t="s">
        <v>83</v>
      </c>
    </row>
    <row r="100" s="14" customFormat="1">
      <c r="A100" s="14"/>
      <c r="B100" s="238"/>
      <c r="C100" s="239"/>
      <c r="D100" s="229" t="s">
        <v>148</v>
      </c>
      <c r="E100" s="240" t="s">
        <v>28</v>
      </c>
      <c r="F100" s="241" t="s">
        <v>234</v>
      </c>
      <c r="G100" s="239"/>
      <c r="H100" s="242">
        <v>1100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8" t="s">
        <v>148</v>
      </c>
      <c r="AU100" s="248" t="s">
        <v>83</v>
      </c>
      <c r="AV100" s="14" t="s">
        <v>83</v>
      </c>
      <c r="AW100" s="14" t="s">
        <v>34</v>
      </c>
      <c r="AX100" s="14" t="s">
        <v>80</v>
      </c>
      <c r="AY100" s="248" t="s">
        <v>140</v>
      </c>
    </row>
    <row r="101" s="12" customFormat="1" ht="22.8" customHeight="1">
      <c r="A101" s="12"/>
      <c r="B101" s="197"/>
      <c r="C101" s="198"/>
      <c r="D101" s="199" t="s">
        <v>72</v>
      </c>
      <c r="E101" s="211" t="s">
        <v>170</v>
      </c>
      <c r="F101" s="211" t="s">
        <v>171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SUM(P102:P104)</f>
        <v>0</v>
      </c>
      <c r="Q101" s="205"/>
      <c r="R101" s="206">
        <f>SUM(R102:R104)</f>
        <v>0</v>
      </c>
      <c r="S101" s="205"/>
      <c r="T101" s="207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146</v>
      </c>
      <c r="AT101" s="209" t="s">
        <v>72</v>
      </c>
      <c r="AU101" s="209" t="s">
        <v>80</v>
      </c>
      <c r="AY101" s="208" t="s">
        <v>140</v>
      </c>
      <c r="BK101" s="210">
        <f>SUM(BK102:BK104)</f>
        <v>0</v>
      </c>
    </row>
    <row r="102" s="2" customFormat="1" ht="16.5" customHeight="1">
      <c r="A102" s="37"/>
      <c r="B102" s="38"/>
      <c r="C102" s="213" t="s">
        <v>146</v>
      </c>
      <c r="D102" s="213" t="s">
        <v>142</v>
      </c>
      <c r="E102" s="214" t="s">
        <v>173</v>
      </c>
      <c r="F102" s="215" t="s">
        <v>174</v>
      </c>
      <c r="G102" s="216" t="s">
        <v>145</v>
      </c>
      <c r="H102" s="217">
        <v>-1100</v>
      </c>
      <c r="I102" s="218"/>
      <c r="J102" s="219">
        <f>ROUND(I102*H102,2)</f>
        <v>0</v>
      </c>
      <c r="K102" s="220"/>
      <c r="L102" s="43"/>
      <c r="M102" s="221" t="s">
        <v>28</v>
      </c>
      <c r="N102" s="222" t="s">
        <v>46</v>
      </c>
      <c r="O102" s="84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5" t="s">
        <v>146</v>
      </c>
      <c r="AT102" s="225" t="s">
        <v>142</v>
      </c>
      <c r="AU102" s="225" t="s">
        <v>83</v>
      </c>
      <c r="AY102" s="16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6" t="s">
        <v>146</v>
      </c>
      <c r="BK102" s="226">
        <f>ROUND(I102*H102,2)</f>
        <v>0</v>
      </c>
      <c r="BL102" s="16" t="s">
        <v>146</v>
      </c>
      <c r="BM102" s="225" t="s">
        <v>237</v>
      </c>
    </row>
    <row r="103" s="2" customFormat="1">
      <c r="A103" s="37"/>
      <c r="B103" s="38"/>
      <c r="C103" s="39"/>
      <c r="D103" s="229" t="s">
        <v>154</v>
      </c>
      <c r="E103" s="39"/>
      <c r="F103" s="249" t="s">
        <v>176</v>
      </c>
      <c r="G103" s="39"/>
      <c r="H103" s="39"/>
      <c r="I103" s="250"/>
      <c r="J103" s="39"/>
      <c r="K103" s="39"/>
      <c r="L103" s="43"/>
      <c r="M103" s="251"/>
      <c r="N103" s="252"/>
      <c r="O103" s="84"/>
      <c r="P103" s="84"/>
      <c r="Q103" s="84"/>
      <c r="R103" s="84"/>
      <c r="S103" s="84"/>
      <c r="T103" s="85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154</v>
      </c>
      <c r="AU103" s="16" t="s">
        <v>83</v>
      </c>
    </row>
    <row r="104" s="14" customFormat="1">
      <c r="A104" s="14"/>
      <c r="B104" s="238"/>
      <c r="C104" s="239"/>
      <c r="D104" s="229" t="s">
        <v>148</v>
      </c>
      <c r="E104" s="240" t="s">
        <v>28</v>
      </c>
      <c r="F104" s="241" t="s">
        <v>238</v>
      </c>
      <c r="G104" s="239"/>
      <c r="H104" s="242">
        <v>-1100</v>
      </c>
      <c r="I104" s="243"/>
      <c r="J104" s="239"/>
      <c r="K104" s="239"/>
      <c r="L104" s="244"/>
      <c r="M104" s="253"/>
      <c r="N104" s="254"/>
      <c r="O104" s="254"/>
      <c r="P104" s="254"/>
      <c r="Q104" s="254"/>
      <c r="R104" s="254"/>
      <c r="S104" s="254"/>
      <c r="T104" s="25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8" t="s">
        <v>148</v>
      </c>
      <c r="AU104" s="248" t="s">
        <v>83</v>
      </c>
      <c r="AV104" s="14" t="s">
        <v>83</v>
      </c>
      <c r="AW104" s="14" t="s">
        <v>34</v>
      </c>
      <c r="AX104" s="14" t="s">
        <v>80</v>
      </c>
      <c r="AY104" s="248" t="s">
        <v>140</v>
      </c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43"/>
      <c r="M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</sheetData>
  <sheetProtection sheet="1" autoFilter="0" formatColumns="0" formatRows="0" objects="1" scenarios="1" spinCount="100000" saltValue="QvW0nQ8oUoj05ITQSin+CiyKFluyGvnrwpwVKxqOeyFDmX/PTPtWQb9GKHApHkiSRPALjYW/0LfnWpprVAIuDQ==" hashValue="Mr4KrwOcpaasA6dBqOf274Zn38AA7TyXB4+2NhLEHLygaTmxDGHL3sgZyg2BPNGKwFvJkcSZytlp/bZmKiIAEg==" algorithmName="SHA-512" password="CC35"/>
  <autoFilter ref="C87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hidden="1" s="1" customFormat="1" ht="24.96" customHeight="1">
      <c r="B4" s="19"/>
      <c r="D4" s="140" t="s">
        <v>113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16.5" customHeight="1">
      <c r="B7" s="19"/>
      <c r="E7" s="143" t="str">
        <f>'Rekapitulace stavby'!K6</f>
        <v>Labe, Lovosice – Štětí, odstranění nánosů z plavebních kanálů</v>
      </c>
      <c r="F7" s="142"/>
      <c r="G7" s="142"/>
      <c r="H7" s="142"/>
      <c r="L7" s="19"/>
    </row>
    <row r="8" hidden="1" s="1" customFormat="1" ht="12" customHeight="1">
      <c r="B8" s="19"/>
      <c r="D8" s="142" t="s">
        <v>114</v>
      </c>
      <c r="L8" s="19"/>
    </row>
    <row r="9" hidden="1" s="2" customFormat="1" ht="16.5" customHeight="1">
      <c r="A9" s="37"/>
      <c r="B9" s="43"/>
      <c r="C9" s="37"/>
      <c r="D9" s="37"/>
      <c r="E9" s="143" t="s">
        <v>230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116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178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21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22</v>
      </c>
      <c r="E14" s="37"/>
      <c r="F14" s="133" t="s">
        <v>23</v>
      </c>
      <c r="G14" s="37"/>
      <c r="H14" s="37"/>
      <c r="I14" s="142" t="s">
        <v>24</v>
      </c>
      <c r="J14" s="146" t="str">
        <f>'Rekapitulace stavby'!AN8</f>
        <v>30.6.2025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26</v>
      </c>
      <c r="E16" s="37"/>
      <c r="F16" s="37"/>
      <c r="G16" s="37"/>
      <c r="H16" s="37"/>
      <c r="I16" s="142" t="s">
        <v>27</v>
      </c>
      <c r="J16" s="133" t="s">
        <v>28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29</v>
      </c>
      <c r="F17" s="37"/>
      <c r="G17" s="37"/>
      <c r="H17" s="37"/>
      <c r="I17" s="142" t="s">
        <v>30</v>
      </c>
      <c r="J17" s="133" t="s">
        <v>28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27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30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27</v>
      </c>
      <c r="J22" s="133" t="s">
        <v>28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29</v>
      </c>
      <c r="F23" s="37"/>
      <c r="G23" s="37"/>
      <c r="H23" s="37"/>
      <c r="I23" s="142" t="s">
        <v>30</v>
      </c>
      <c r="J23" s="133" t="s">
        <v>28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27</v>
      </c>
      <c r="J25" s="133" t="s">
        <v>28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36</v>
      </c>
      <c r="F26" s="37"/>
      <c r="G26" s="37"/>
      <c r="H26" s="37"/>
      <c r="I26" s="142" t="s">
        <v>30</v>
      </c>
      <c r="J26" s="133" t="s">
        <v>28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ROUND(J90,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ROUND((SUM(BE90:BE102)),  2)</f>
        <v>0</v>
      </c>
      <c r="G35" s="37"/>
      <c r="H35" s="37"/>
      <c r="I35" s="157">
        <v>0.20999999999999999</v>
      </c>
      <c r="J35" s="156">
        <f>ROUND(((SUM(BE90:BE102))*I35),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ROUND((SUM(BF90:BF102)),  2)</f>
        <v>0</v>
      </c>
      <c r="G36" s="37"/>
      <c r="H36" s="37"/>
      <c r="I36" s="157">
        <v>0.14999999999999999</v>
      </c>
      <c r="J36" s="156">
        <f>ROUND(((SUM(BF90:BF102))*I36),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ROUND((SUM(BG90:BG102)),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ROUND((SUM(BH90:BH102)),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ROUND((SUM(BI90:BI102)),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118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9" t="str">
        <f>E7</f>
        <v>Labe, Lovosice – Štětí, odstranění nánosů z plavebních kanálů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114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9" t="s">
        <v>230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116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VON - Vedlejší a ostatní náklady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22</v>
      </c>
      <c r="D56" s="39"/>
      <c r="E56" s="39"/>
      <c r="F56" s="26" t="str">
        <f>F14</f>
        <v>Labe</v>
      </c>
      <c r="G56" s="39"/>
      <c r="H56" s="39"/>
      <c r="I56" s="31" t="s">
        <v>24</v>
      </c>
      <c r="J56" s="72" t="str">
        <f>IF(J14="","",J14)</f>
        <v>30.6.2025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40.05" customHeight="1">
      <c r="A58" s="37"/>
      <c r="B58" s="38"/>
      <c r="C58" s="31" t="s">
        <v>26</v>
      </c>
      <c r="D58" s="39"/>
      <c r="E58" s="39"/>
      <c r="F58" s="26" t="str">
        <f>E17</f>
        <v>Povodí Labe, státní podnik, OIČ, Hradec Králové</v>
      </c>
      <c r="G58" s="39"/>
      <c r="H58" s="39"/>
      <c r="I58" s="31" t="s">
        <v>33</v>
      </c>
      <c r="J58" s="35" t="str">
        <f>E23</f>
        <v>Povodí Labe, státní podnik, OIČ, Hradec Králové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70" t="s">
        <v>119</v>
      </c>
      <c r="D61" s="171"/>
      <c r="E61" s="171"/>
      <c r="F61" s="171"/>
      <c r="G61" s="171"/>
      <c r="H61" s="171"/>
      <c r="I61" s="171"/>
      <c r="J61" s="172" t="s">
        <v>120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J90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121</v>
      </c>
    </row>
    <row r="64" hidden="1" s="9" customFormat="1" ht="24.96" customHeight="1">
      <c r="A64" s="9"/>
      <c r="B64" s="174"/>
      <c r="C64" s="175"/>
      <c r="D64" s="176" t="s">
        <v>179</v>
      </c>
      <c r="E64" s="177"/>
      <c r="F64" s="177"/>
      <c r="G64" s="177"/>
      <c r="H64" s="177"/>
      <c r="I64" s="177"/>
      <c r="J64" s="178">
        <f>J91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180</v>
      </c>
      <c r="E65" s="182"/>
      <c r="F65" s="182"/>
      <c r="G65" s="182"/>
      <c r="H65" s="182"/>
      <c r="I65" s="182"/>
      <c r="J65" s="183">
        <f>J92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181</v>
      </c>
      <c r="E66" s="182"/>
      <c r="F66" s="182"/>
      <c r="G66" s="182"/>
      <c r="H66" s="182"/>
      <c r="I66" s="182"/>
      <c r="J66" s="183">
        <f>J94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0"/>
      <c r="C67" s="125"/>
      <c r="D67" s="181" t="s">
        <v>182</v>
      </c>
      <c r="E67" s="182"/>
      <c r="F67" s="182"/>
      <c r="G67" s="182"/>
      <c r="H67" s="182"/>
      <c r="I67" s="182"/>
      <c r="J67" s="183">
        <f>J99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0"/>
      <c r="C68" s="125"/>
      <c r="D68" s="181" t="s">
        <v>183</v>
      </c>
      <c r="E68" s="182"/>
      <c r="F68" s="182"/>
      <c r="G68" s="182"/>
      <c r="H68" s="182"/>
      <c r="I68" s="182"/>
      <c r="J68" s="183">
        <f>J101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 s="2" customFormat="1" ht="6.96" customHeight="1">
      <c r="A70" s="37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hidden="1"/>
    <row r="72" hidden="1"/>
    <row r="73" hidden="1"/>
    <row r="74" s="2" customFormat="1" ht="6.96" customHeight="1">
      <c r="A74" s="37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125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69" t="str">
        <f>E7</f>
        <v>Labe, Lovosice – Štětí, odstranění nánosů z plavebních kanálů</v>
      </c>
      <c r="F78" s="31"/>
      <c r="G78" s="31"/>
      <c r="H78" s="31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114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9" t="s">
        <v>230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116</v>
      </c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9" t="str">
        <f>E11</f>
        <v>VON - Vedlejší a ostatní náklady</v>
      </c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22</v>
      </c>
      <c r="D84" s="39"/>
      <c r="E84" s="39"/>
      <c r="F84" s="26" t="str">
        <f>F14</f>
        <v>Labe</v>
      </c>
      <c r="G84" s="39"/>
      <c r="H84" s="39"/>
      <c r="I84" s="31" t="s">
        <v>24</v>
      </c>
      <c r="J84" s="72" t="str">
        <f>IF(J14="","",J14)</f>
        <v>30.6.2025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40.05" customHeight="1">
      <c r="A86" s="37"/>
      <c r="B86" s="38"/>
      <c r="C86" s="31" t="s">
        <v>26</v>
      </c>
      <c r="D86" s="39"/>
      <c r="E86" s="39"/>
      <c r="F86" s="26" t="str">
        <f>E17</f>
        <v>Povodí Labe, státní podnik, OIČ, Hradec Králové</v>
      </c>
      <c r="G86" s="39"/>
      <c r="H86" s="39"/>
      <c r="I86" s="31" t="s">
        <v>33</v>
      </c>
      <c r="J86" s="35" t="str">
        <f>E23</f>
        <v>Povodí Labe, státní podnik, OIČ, Hradec Králové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IF(E20="","",E20)</f>
        <v>Vyplň údaj</v>
      </c>
      <c r="G87" s="39"/>
      <c r="H87" s="39"/>
      <c r="I87" s="31" t="s">
        <v>35</v>
      </c>
      <c r="J87" s="35" t="str">
        <f>E26</f>
        <v>Ing. Eva Morkesová</v>
      </c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85"/>
      <c r="B89" s="186"/>
      <c r="C89" s="187" t="s">
        <v>126</v>
      </c>
      <c r="D89" s="188" t="s">
        <v>58</v>
      </c>
      <c r="E89" s="188" t="s">
        <v>54</v>
      </c>
      <c r="F89" s="188" t="s">
        <v>55</v>
      </c>
      <c r="G89" s="188" t="s">
        <v>127</v>
      </c>
      <c r="H89" s="188" t="s">
        <v>128</v>
      </c>
      <c r="I89" s="188" t="s">
        <v>129</v>
      </c>
      <c r="J89" s="189" t="s">
        <v>120</v>
      </c>
      <c r="K89" s="190" t="s">
        <v>130</v>
      </c>
      <c r="L89" s="191"/>
      <c r="M89" s="92" t="s">
        <v>28</v>
      </c>
      <c r="N89" s="93" t="s">
        <v>43</v>
      </c>
      <c r="O89" s="93" t="s">
        <v>131</v>
      </c>
      <c r="P89" s="93" t="s">
        <v>132</v>
      </c>
      <c r="Q89" s="93" t="s">
        <v>133</v>
      </c>
      <c r="R89" s="93" t="s">
        <v>134</v>
      </c>
      <c r="S89" s="93" t="s">
        <v>135</v>
      </c>
      <c r="T89" s="94" t="s">
        <v>136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7"/>
      <c r="B90" s="38"/>
      <c r="C90" s="99" t="s">
        <v>137</v>
      </c>
      <c r="D90" s="39"/>
      <c r="E90" s="39"/>
      <c r="F90" s="39"/>
      <c r="G90" s="39"/>
      <c r="H90" s="39"/>
      <c r="I90" s="39"/>
      <c r="J90" s="192">
        <f>BK90</f>
        <v>0</v>
      </c>
      <c r="K90" s="39"/>
      <c r="L90" s="43"/>
      <c r="M90" s="95"/>
      <c r="N90" s="193"/>
      <c r="O90" s="96"/>
      <c r="P90" s="194">
        <f>P91</f>
        <v>0</v>
      </c>
      <c r="Q90" s="96"/>
      <c r="R90" s="194">
        <f>R91</f>
        <v>0</v>
      </c>
      <c r="S90" s="96"/>
      <c r="T90" s="195">
        <f>T91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72</v>
      </c>
      <c r="AU90" s="16" t="s">
        <v>121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72</v>
      </c>
      <c r="E91" s="200" t="s">
        <v>184</v>
      </c>
      <c r="F91" s="200" t="s">
        <v>185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P92+P94+P99+P101</f>
        <v>0</v>
      </c>
      <c r="Q91" s="205"/>
      <c r="R91" s="206">
        <f>R92+R94+R99+R101</f>
        <v>0</v>
      </c>
      <c r="S91" s="205"/>
      <c r="T91" s="207">
        <f>T92+T94+T99+T101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146</v>
      </c>
      <c r="AT91" s="209" t="s">
        <v>72</v>
      </c>
      <c r="AU91" s="209" t="s">
        <v>73</v>
      </c>
      <c r="AY91" s="208" t="s">
        <v>140</v>
      </c>
      <c r="BK91" s="210">
        <f>BK92+BK94+BK99+BK101</f>
        <v>0</v>
      </c>
    </row>
    <row r="92" s="12" customFormat="1" ht="22.8" customHeight="1">
      <c r="A92" s="12"/>
      <c r="B92" s="197"/>
      <c r="C92" s="198"/>
      <c r="D92" s="199" t="s">
        <v>72</v>
      </c>
      <c r="E92" s="211" t="s">
        <v>186</v>
      </c>
      <c r="F92" s="211" t="s">
        <v>187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P93</f>
        <v>0</v>
      </c>
      <c r="Q92" s="205"/>
      <c r="R92" s="206">
        <f>R93</f>
        <v>0</v>
      </c>
      <c r="S92" s="205"/>
      <c r="T92" s="207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146</v>
      </c>
      <c r="AT92" s="209" t="s">
        <v>72</v>
      </c>
      <c r="AU92" s="209" t="s">
        <v>80</v>
      </c>
      <c r="AY92" s="208" t="s">
        <v>140</v>
      </c>
      <c r="BK92" s="210">
        <f>BK93</f>
        <v>0</v>
      </c>
    </row>
    <row r="93" s="2" customFormat="1" ht="16.5" customHeight="1">
      <c r="A93" s="37"/>
      <c r="B93" s="38"/>
      <c r="C93" s="213" t="s">
        <v>80</v>
      </c>
      <c r="D93" s="213" t="s">
        <v>142</v>
      </c>
      <c r="E93" s="214" t="s">
        <v>188</v>
      </c>
      <c r="F93" s="215" t="s">
        <v>189</v>
      </c>
      <c r="G93" s="216" t="s">
        <v>190</v>
      </c>
      <c r="H93" s="217">
        <v>0.25</v>
      </c>
      <c r="I93" s="218"/>
      <c r="J93" s="219">
        <f>ROUND(I93*H93,2)</f>
        <v>0</v>
      </c>
      <c r="K93" s="220"/>
      <c r="L93" s="43"/>
      <c r="M93" s="221" t="s">
        <v>28</v>
      </c>
      <c r="N93" s="222" t="s">
        <v>46</v>
      </c>
      <c r="O93" s="84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5" t="s">
        <v>191</v>
      </c>
      <c r="AT93" s="225" t="s">
        <v>142</v>
      </c>
      <c r="AU93" s="225" t="s">
        <v>83</v>
      </c>
      <c r="AY93" s="16" t="s">
        <v>140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6" t="s">
        <v>146</v>
      </c>
      <c r="BK93" s="226">
        <f>ROUND(I93*H93,2)</f>
        <v>0</v>
      </c>
      <c r="BL93" s="16" t="s">
        <v>191</v>
      </c>
      <c r="BM93" s="225" t="s">
        <v>192</v>
      </c>
    </row>
    <row r="94" s="12" customFormat="1" ht="22.8" customHeight="1">
      <c r="A94" s="12"/>
      <c r="B94" s="197"/>
      <c r="C94" s="198"/>
      <c r="D94" s="199" t="s">
        <v>72</v>
      </c>
      <c r="E94" s="211" t="s">
        <v>193</v>
      </c>
      <c r="F94" s="211" t="s">
        <v>194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SUM(P95:P98)</f>
        <v>0</v>
      </c>
      <c r="Q94" s="205"/>
      <c r="R94" s="206">
        <f>SUM(R95:R98)</f>
        <v>0</v>
      </c>
      <c r="S94" s="205"/>
      <c r="T94" s="207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146</v>
      </c>
      <c r="AT94" s="209" t="s">
        <v>72</v>
      </c>
      <c r="AU94" s="209" t="s">
        <v>80</v>
      </c>
      <c r="AY94" s="208" t="s">
        <v>140</v>
      </c>
      <c r="BK94" s="210">
        <f>SUM(BK95:BK98)</f>
        <v>0</v>
      </c>
    </row>
    <row r="95" s="2" customFormat="1" ht="49.05" customHeight="1">
      <c r="A95" s="37"/>
      <c r="B95" s="38"/>
      <c r="C95" s="213" t="s">
        <v>83</v>
      </c>
      <c r="D95" s="213" t="s">
        <v>142</v>
      </c>
      <c r="E95" s="214" t="s">
        <v>195</v>
      </c>
      <c r="F95" s="215" t="s">
        <v>196</v>
      </c>
      <c r="G95" s="216" t="s">
        <v>197</v>
      </c>
      <c r="H95" s="217">
        <v>0.25</v>
      </c>
      <c r="I95" s="218"/>
      <c r="J95" s="219">
        <f>ROUND(I95*H95,2)</f>
        <v>0</v>
      </c>
      <c r="K95" s="220"/>
      <c r="L95" s="43"/>
      <c r="M95" s="221" t="s">
        <v>28</v>
      </c>
      <c r="N95" s="222" t="s">
        <v>46</v>
      </c>
      <c r="O95" s="84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5" t="s">
        <v>191</v>
      </c>
      <c r="AT95" s="225" t="s">
        <v>142</v>
      </c>
      <c r="AU95" s="225" t="s">
        <v>83</v>
      </c>
      <c r="AY95" s="16" t="s">
        <v>140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6" t="s">
        <v>146</v>
      </c>
      <c r="BK95" s="226">
        <f>ROUND(I95*H95,2)</f>
        <v>0</v>
      </c>
      <c r="BL95" s="16" t="s">
        <v>191</v>
      </c>
      <c r="BM95" s="225" t="s">
        <v>198</v>
      </c>
    </row>
    <row r="96" s="2" customFormat="1" ht="44.25" customHeight="1">
      <c r="A96" s="37"/>
      <c r="B96" s="38"/>
      <c r="C96" s="213" t="s">
        <v>159</v>
      </c>
      <c r="D96" s="213" t="s">
        <v>142</v>
      </c>
      <c r="E96" s="214" t="s">
        <v>199</v>
      </c>
      <c r="F96" s="215" t="s">
        <v>200</v>
      </c>
      <c r="G96" s="216" t="s">
        <v>197</v>
      </c>
      <c r="H96" s="217">
        <v>0.25</v>
      </c>
      <c r="I96" s="218"/>
      <c r="J96" s="219">
        <f>ROUND(I96*H96,2)</f>
        <v>0</v>
      </c>
      <c r="K96" s="220"/>
      <c r="L96" s="43"/>
      <c r="M96" s="221" t="s">
        <v>28</v>
      </c>
      <c r="N96" s="222" t="s">
        <v>46</v>
      </c>
      <c r="O96" s="84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5" t="s">
        <v>191</v>
      </c>
      <c r="AT96" s="225" t="s">
        <v>142</v>
      </c>
      <c r="AU96" s="225" t="s">
        <v>83</v>
      </c>
      <c r="AY96" s="16" t="s">
        <v>140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6" t="s">
        <v>146</v>
      </c>
      <c r="BK96" s="226">
        <f>ROUND(I96*H96,2)</f>
        <v>0</v>
      </c>
      <c r="BL96" s="16" t="s">
        <v>191</v>
      </c>
      <c r="BM96" s="225" t="s">
        <v>201</v>
      </c>
    </row>
    <row r="97" s="2" customFormat="1" ht="16.5" customHeight="1">
      <c r="A97" s="37"/>
      <c r="B97" s="38"/>
      <c r="C97" s="213" t="s">
        <v>146</v>
      </c>
      <c r="D97" s="213" t="s">
        <v>142</v>
      </c>
      <c r="E97" s="214" t="s">
        <v>202</v>
      </c>
      <c r="F97" s="215" t="s">
        <v>203</v>
      </c>
      <c r="G97" s="216" t="s">
        <v>190</v>
      </c>
      <c r="H97" s="217">
        <v>0.25</v>
      </c>
      <c r="I97" s="218"/>
      <c r="J97" s="219">
        <f>ROUND(I97*H97,2)</f>
        <v>0</v>
      </c>
      <c r="K97" s="220"/>
      <c r="L97" s="43"/>
      <c r="M97" s="221" t="s">
        <v>28</v>
      </c>
      <c r="N97" s="222" t="s">
        <v>46</v>
      </c>
      <c r="O97" s="84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5" t="s">
        <v>191</v>
      </c>
      <c r="AT97" s="225" t="s">
        <v>142</v>
      </c>
      <c r="AU97" s="225" t="s">
        <v>83</v>
      </c>
      <c r="AY97" s="16" t="s">
        <v>140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6" t="s">
        <v>146</v>
      </c>
      <c r="BK97" s="226">
        <f>ROUND(I97*H97,2)</f>
        <v>0</v>
      </c>
      <c r="BL97" s="16" t="s">
        <v>191</v>
      </c>
      <c r="BM97" s="225" t="s">
        <v>204</v>
      </c>
    </row>
    <row r="98" s="2" customFormat="1" ht="16.5" customHeight="1">
      <c r="A98" s="37"/>
      <c r="B98" s="38"/>
      <c r="C98" s="213" t="s">
        <v>172</v>
      </c>
      <c r="D98" s="213" t="s">
        <v>142</v>
      </c>
      <c r="E98" s="214" t="s">
        <v>205</v>
      </c>
      <c r="F98" s="215" t="s">
        <v>206</v>
      </c>
      <c r="G98" s="216" t="s">
        <v>207</v>
      </c>
      <c r="H98" s="217">
        <v>0.25</v>
      </c>
      <c r="I98" s="218"/>
      <c r="J98" s="219">
        <f>ROUND(I98*H98,2)</f>
        <v>0</v>
      </c>
      <c r="K98" s="220"/>
      <c r="L98" s="43"/>
      <c r="M98" s="221" t="s">
        <v>28</v>
      </c>
      <c r="N98" s="222" t="s">
        <v>46</v>
      </c>
      <c r="O98" s="84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5" t="s">
        <v>146</v>
      </c>
      <c r="AT98" s="225" t="s">
        <v>142</v>
      </c>
      <c r="AU98" s="225" t="s">
        <v>83</v>
      </c>
      <c r="AY98" s="16" t="s">
        <v>140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6" t="s">
        <v>146</v>
      </c>
      <c r="BK98" s="226">
        <f>ROUND(I98*H98,2)</f>
        <v>0</v>
      </c>
      <c r="BL98" s="16" t="s">
        <v>146</v>
      </c>
      <c r="BM98" s="225" t="s">
        <v>208</v>
      </c>
    </row>
    <row r="99" s="12" customFormat="1" ht="22.8" customHeight="1">
      <c r="A99" s="12"/>
      <c r="B99" s="197"/>
      <c r="C99" s="198"/>
      <c r="D99" s="199" t="s">
        <v>72</v>
      </c>
      <c r="E99" s="211" t="s">
        <v>209</v>
      </c>
      <c r="F99" s="211" t="s">
        <v>210</v>
      </c>
      <c r="G99" s="198"/>
      <c r="H99" s="198"/>
      <c r="I99" s="201"/>
      <c r="J99" s="212">
        <f>BK99</f>
        <v>0</v>
      </c>
      <c r="K99" s="198"/>
      <c r="L99" s="203"/>
      <c r="M99" s="204"/>
      <c r="N99" s="205"/>
      <c r="O99" s="205"/>
      <c r="P99" s="206">
        <f>P100</f>
        <v>0</v>
      </c>
      <c r="Q99" s="205"/>
      <c r="R99" s="206">
        <f>R100</f>
        <v>0</v>
      </c>
      <c r="S99" s="205"/>
      <c r="T99" s="207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146</v>
      </c>
      <c r="AT99" s="209" t="s">
        <v>72</v>
      </c>
      <c r="AU99" s="209" t="s">
        <v>80</v>
      </c>
      <c r="AY99" s="208" t="s">
        <v>140</v>
      </c>
      <c r="BK99" s="210">
        <f>BK100</f>
        <v>0</v>
      </c>
    </row>
    <row r="100" s="2" customFormat="1" ht="24.15" customHeight="1">
      <c r="A100" s="37"/>
      <c r="B100" s="38"/>
      <c r="C100" s="213" t="s">
        <v>211</v>
      </c>
      <c r="D100" s="213" t="s">
        <v>142</v>
      </c>
      <c r="E100" s="214" t="s">
        <v>212</v>
      </c>
      <c r="F100" s="215" t="s">
        <v>213</v>
      </c>
      <c r="G100" s="216" t="s">
        <v>190</v>
      </c>
      <c r="H100" s="217">
        <v>0.25</v>
      </c>
      <c r="I100" s="218"/>
      <c r="J100" s="219">
        <f>ROUND(I100*H100,2)</f>
        <v>0</v>
      </c>
      <c r="K100" s="220"/>
      <c r="L100" s="43"/>
      <c r="M100" s="221" t="s">
        <v>28</v>
      </c>
      <c r="N100" s="222" t="s">
        <v>46</v>
      </c>
      <c r="O100" s="84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5" t="s">
        <v>191</v>
      </c>
      <c r="AT100" s="225" t="s">
        <v>142</v>
      </c>
      <c r="AU100" s="225" t="s">
        <v>83</v>
      </c>
      <c r="AY100" s="16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6" t="s">
        <v>146</v>
      </c>
      <c r="BK100" s="226">
        <f>ROUND(I100*H100,2)</f>
        <v>0</v>
      </c>
      <c r="BL100" s="16" t="s">
        <v>191</v>
      </c>
      <c r="BM100" s="225" t="s">
        <v>214</v>
      </c>
    </row>
    <row r="101" s="12" customFormat="1" ht="22.8" customHeight="1">
      <c r="A101" s="12"/>
      <c r="B101" s="197"/>
      <c r="C101" s="198"/>
      <c r="D101" s="199" t="s">
        <v>72</v>
      </c>
      <c r="E101" s="211" t="s">
        <v>215</v>
      </c>
      <c r="F101" s="211" t="s">
        <v>216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P102</f>
        <v>0</v>
      </c>
      <c r="Q101" s="205"/>
      <c r="R101" s="206">
        <f>R102</f>
        <v>0</v>
      </c>
      <c r="S101" s="205"/>
      <c r="T101" s="207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146</v>
      </c>
      <c r="AT101" s="209" t="s">
        <v>72</v>
      </c>
      <c r="AU101" s="209" t="s">
        <v>80</v>
      </c>
      <c r="AY101" s="208" t="s">
        <v>140</v>
      </c>
      <c r="BK101" s="210">
        <f>BK102</f>
        <v>0</v>
      </c>
    </row>
    <row r="102" s="2" customFormat="1" ht="24.15" customHeight="1">
      <c r="A102" s="37"/>
      <c r="B102" s="38"/>
      <c r="C102" s="213" t="s">
        <v>217</v>
      </c>
      <c r="D102" s="213" t="s">
        <v>142</v>
      </c>
      <c r="E102" s="214" t="s">
        <v>218</v>
      </c>
      <c r="F102" s="215" t="s">
        <v>219</v>
      </c>
      <c r="G102" s="216" t="s">
        <v>190</v>
      </c>
      <c r="H102" s="217">
        <v>0.25</v>
      </c>
      <c r="I102" s="218"/>
      <c r="J102" s="219">
        <f>ROUND(I102*H102,2)</f>
        <v>0</v>
      </c>
      <c r="K102" s="220"/>
      <c r="L102" s="43"/>
      <c r="M102" s="256" t="s">
        <v>28</v>
      </c>
      <c r="N102" s="257" t="s">
        <v>46</v>
      </c>
      <c r="O102" s="258"/>
      <c r="P102" s="259">
        <f>O102*H102</f>
        <v>0</v>
      </c>
      <c r="Q102" s="259">
        <v>0</v>
      </c>
      <c r="R102" s="259">
        <f>Q102*H102</f>
        <v>0</v>
      </c>
      <c r="S102" s="259">
        <v>0</v>
      </c>
      <c r="T102" s="260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5" t="s">
        <v>220</v>
      </c>
      <c r="AT102" s="225" t="s">
        <v>142</v>
      </c>
      <c r="AU102" s="225" t="s">
        <v>83</v>
      </c>
      <c r="AY102" s="16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6" t="s">
        <v>146</v>
      </c>
      <c r="BK102" s="226">
        <f>ROUND(I102*H102,2)</f>
        <v>0</v>
      </c>
      <c r="BL102" s="16" t="s">
        <v>220</v>
      </c>
      <c r="BM102" s="225" t="s">
        <v>221</v>
      </c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43"/>
      <c r="M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</sheetData>
  <sheetProtection sheet="1" autoFilter="0" formatColumns="0" formatRows="0" objects="1" scenarios="1" spinCount="100000" saltValue="wMH2sgnS8W55Rbq/yEACnFXsVNgDOSVA9SnYZUP3B4U1VP5h46/rovgYLx5YZ5TiuMqM0/dm46WswQScQ6Qg1Q==" hashValue="CrKTfcG6x9xODUfhY0sR4NXuaja3jC58JB45psufHu9P9pkXH8JWJ2t8/EOXaBREScPImSqALDCifpdQH8Ayug==" algorithmName="SHA-512" password="CC35"/>
  <autoFilter ref="C89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111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hidden="1" s="1" customFormat="1" ht="24.96" customHeight="1">
      <c r="B4" s="19"/>
      <c r="D4" s="140" t="s">
        <v>113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16.5" customHeight="1">
      <c r="B7" s="19"/>
      <c r="E7" s="143" t="str">
        <f>'Rekapitulace stavby'!K6</f>
        <v>Labe, Lovosice – Štětí, odstranění nánosů z plavebních kanálů</v>
      </c>
      <c r="F7" s="142"/>
      <c r="G7" s="142"/>
      <c r="H7" s="142"/>
      <c r="L7" s="19"/>
    </row>
    <row r="8" hidden="1" s="1" customFormat="1" ht="12" customHeight="1">
      <c r="B8" s="19"/>
      <c r="D8" s="142" t="s">
        <v>114</v>
      </c>
      <c r="L8" s="19"/>
    </row>
    <row r="9" hidden="1" s="2" customFormat="1" ht="16.5" customHeight="1">
      <c r="A9" s="37"/>
      <c r="B9" s="43"/>
      <c r="C9" s="37"/>
      <c r="D9" s="37"/>
      <c r="E9" s="143" t="s">
        <v>239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116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240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82</v>
      </c>
      <c r="G13" s="37"/>
      <c r="H13" s="37"/>
      <c r="I13" s="142" t="s">
        <v>20</v>
      </c>
      <c r="J13" s="133" t="s">
        <v>21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22</v>
      </c>
      <c r="E14" s="37"/>
      <c r="F14" s="133" t="s">
        <v>23</v>
      </c>
      <c r="G14" s="37"/>
      <c r="H14" s="37"/>
      <c r="I14" s="142" t="s">
        <v>24</v>
      </c>
      <c r="J14" s="146" t="str">
        <f>'Rekapitulace stavby'!AN8</f>
        <v>30.6.2025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26</v>
      </c>
      <c r="E16" s="37"/>
      <c r="F16" s="37"/>
      <c r="G16" s="37"/>
      <c r="H16" s="37"/>
      <c r="I16" s="142" t="s">
        <v>27</v>
      </c>
      <c r="J16" s="133" t="s">
        <v>28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29</v>
      </c>
      <c r="F17" s="37"/>
      <c r="G17" s="37"/>
      <c r="H17" s="37"/>
      <c r="I17" s="142" t="s">
        <v>30</v>
      </c>
      <c r="J17" s="133" t="s">
        <v>28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27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30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27</v>
      </c>
      <c r="J22" s="133" t="s">
        <v>28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29</v>
      </c>
      <c r="F23" s="37"/>
      <c r="G23" s="37"/>
      <c r="H23" s="37"/>
      <c r="I23" s="142" t="s">
        <v>30</v>
      </c>
      <c r="J23" s="133" t="s">
        <v>28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27</v>
      </c>
      <c r="J25" s="133" t="s">
        <v>28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36</v>
      </c>
      <c r="F26" s="37"/>
      <c r="G26" s="37"/>
      <c r="H26" s="37"/>
      <c r="I26" s="142" t="s">
        <v>30</v>
      </c>
      <c r="J26" s="133" t="s">
        <v>28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ROUND(J88,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ROUND((SUM(BE88:BE104)),  2)</f>
        <v>0</v>
      </c>
      <c r="G35" s="37"/>
      <c r="H35" s="37"/>
      <c r="I35" s="157">
        <v>0.20999999999999999</v>
      </c>
      <c r="J35" s="156">
        <f>ROUND(((SUM(BE88:BE104))*I35),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ROUND((SUM(BF88:BF104)),  2)</f>
        <v>0</v>
      </c>
      <c r="G36" s="37"/>
      <c r="H36" s="37"/>
      <c r="I36" s="157">
        <v>0.14999999999999999</v>
      </c>
      <c r="J36" s="156">
        <f>ROUND(((SUM(BF88:BF104))*I36),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ROUND((SUM(BG88:BG104)),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ROUND((SUM(BH88:BH104)),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ROUND((SUM(BI88:BI104)),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118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9" t="str">
        <f>E7</f>
        <v>Labe, Lovosice – Štětí, odstranění nánosů z plavebních kanálů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114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9" t="s">
        <v>239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116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SO 04 - Štětí - HPK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22</v>
      </c>
      <c r="D56" s="39"/>
      <c r="E56" s="39"/>
      <c r="F56" s="26" t="str">
        <f>F14</f>
        <v>Labe</v>
      </c>
      <c r="G56" s="39"/>
      <c r="H56" s="39"/>
      <c r="I56" s="31" t="s">
        <v>24</v>
      </c>
      <c r="J56" s="72" t="str">
        <f>IF(J14="","",J14)</f>
        <v>30.6.2025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40.05" customHeight="1">
      <c r="A58" s="37"/>
      <c r="B58" s="38"/>
      <c r="C58" s="31" t="s">
        <v>26</v>
      </c>
      <c r="D58" s="39"/>
      <c r="E58" s="39"/>
      <c r="F58" s="26" t="str">
        <f>E17</f>
        <v>Povodí Labe, státní podnik, OIČ, Hradec Králové</v>
      </c>
      <c r="G58" s="39"/>
      <c r="H58" s="39"/>
      <c r="I58" s="31" t="s">
        <v>33</v>
      </c>
      <c r="J58" s="35" t="str">
        <f>E23</f>
        <v>Povodí Labe, státní podnik, OIČ, Hradec Králové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70" t="s">
        <v>119</v>
      </c>
      <c r="D61" s="171"/>
      <c r="E61" s="171"/>
      <c r="F61" s="171"/>
      <c r="G61" s="171"/>
      <c r="H61" s="171"/>
      <c r="I61" s="171"/>
      <c r="J61" s="172" t="s">
        <v>120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J88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121</v>
      </c>
    </row>
    <row r="64" hidden="1" s="9" customFormat="1" ht="24.96" customHeight="1">
      <c r="A64" s="9"/>
      <c r="B64" s="174"/>
      <c r="C64" s="175"/>
      <c r="D64" s="176" t="s">
        <v>122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123</v>
      </c>
      <c r="E65" s="182"/>
      <c r="F65" s="182"/>
      <c r="G65" s="182"/>
      <c r="H65" s="182"/>
      <c r="I65" s="182"/>
      <c r="J65" s="183">
        <f>J90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124</v>
      </c>
      <c r="E66" s="182"/>
      <c r="F66" s="182"/>
      <c r="G66" s="182"/>
      <c r="H66" s="182"/>
      <c r="I66" s="182"/>
      <c r="J66" s="183">
        <f>J101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125</v>
      </c>
      <c r="D73" s="39"/>
      <c r="E73" s="39"/>
      <c r="F73" s="39"/>
      <c r="G73" s="39"/>
      <c r="H73" s="39"/>
      <c r="I73" s="39"/>
      <c r="J73" s="39"/>
      <c r="K73" s="39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Labe, Lovosice – Štětí, odstranění nánosů z plavebních kanálů</v>
      </c>
      <c r="F76" s="31"/>
      <c r="G76" s="31"/>
      <c r="H76" s="31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114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16.5" customHeight="1">
      <c r="A78" s="37"/>
      <c r="B78" s="38"/>
      <c r="C78" s="39"/>
      <c r="D78" s="39"/>
      <c r="E78" s="169" t="s">
        <v>239</v>
      </c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116</v>
      </c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9" t="str">
        <f>E11</f>
        <v>SO 04 - Štětí - HPK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22</v>
      </c>
      <c r="D82" s="39"/>
      <c r="E82" s="39"/>
      <c r="F82" s="26" t="str">
        <f>F14</f>
        <v>Labe</v>
      </c>
      <c r="G82" s="39"/>
      <c r="H82" s="39"/>
      <c r="I82" s="31" t="s">
        <v>24</v>
      </c>
      <c r="J82" s="72" t="str">
        <f>IF(J14="","",J14)</f>
        <v>30.6.2025</v>
      </c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40.05" customHeight="1">
      <c r="A84" s="37"/>
      <c r="B84" s="38"/>
      <c r="C84" s="31" t="s">
        <v>26</v>
      </c>
      <c r="D84" s="39"/>
      <c r="E84" s="39"/>
      <c r="F84" s="26" t="str">
        <f>E17</f>
        <v>Povodí Labe, státní podnik, OIČ, Hradec Králové</v>
      </c>
      <c r="G84" s="39"/>
      <c r="H84" s="39"/>
      <c r="I84" s="31" t="s">
        <v>33</v>
      </c>
      <c r="J84" s="35" t="str">
        <f>E23</f>
        <v>Povodí Labe, státní podnik, OIČ, Hradec Králové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31</v>
      </c>
      <c r="D85" s="39"/>
      <c r="E85" s="39"/>
      <c r="F85" s="26" t="str">
        <f>IF(E20="","",E20)</f>
        <v>Vyplň údaj</v>
      </c>
      <c r="G85" s="39"/>
      <c r="H85" s="39"/>
      <c r="I85" s="31" t="s">
        <v>35</v>
      </c>
      <c r="J85" s="35" t="str">
        <f>E26</f>
        <v>Ing. Eva Morkesová</v>
      </c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85"/>
      <c r="B87" s="186"/>
      <c r="C87" s="187" t="s">
        <v>126</v>
      </c>
      <c r="D87" s="188" t="s">
        <v>58</v>
      </c>
      <c r="E87" s="188" t="s">
        <v>54</v>
      </c>
      <c r="F87" s="188" t="s">
        <v>55</v>
      </c>
      <c r="G87" s="188" t="s">
        <v>127</v>
      </c>
      <c r="H87" s="188" t="s">
        <v>128</v>
      </c>
      <c r="I87" s="188" t="s">
        <v>129</v>
      </c>
      <c r="J87" s="189" t="s">
        <v>120</v>
      </c>
      <c r="K87" s="190" t="s">
        <v>130</v>
      </c>
      <c r="L87" s="191"/>
      <c r="M87" s="92" t="s">
        <v>28</v>
      </c>
      <c r="N87" s="93" t="s">
        <v>43</v>
      </c>
      <c r="O87" s="93" t="s">
        <v>131</v>
      </c>
      <c r="P87" s="93" t="s">
        <v>132</v>
      </c>
      <c r="Q87" s="93" t="s">
        <v>133</v>
      </c>
      <c r="R87" s="93" t="s">
        <v>134</v>
      </c>
      <c r="S87" s="93" t="s">
        <v>135</v>
      </c>
      <c r="T87" s="94" t="s">
        <v>136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7"/>
      <c r="B88" s="38"/>
      <c r="C88" s="99" t="s">
        <v>137</v>
      </c>
      <c r="D88" s="39"/>
      <c r="E88" s="39"/>
      <c r="F88" s="39"/>
      <c r="G88" s="39"/>
      <c r="H88" s="39"/>
      <c r="I88" s="39"/>
      <c r="J88" s="192">
        <f>BK88</f>
        <v>0</v>
      </c>
      <c r="K88" s="39"/>
      <c r="L88" s="43"/>
      <c r="M88" s="95"/>
      <c r="N88" s="193"/>
      <c r="O88" s="96"/>
      <c r="P88" s="194">
        <f>P89</f>
        <v>0</v>
      </c>
      <c r="Q88" s="96"/>
      <c r="R88" s="194">
        <f>R89</f>
        <v>0</v>
      </c>
      <c r="S88" s="96"/>
      <c r="T88" s="195">
        <f>T89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121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72</v>
      </c>
      <c r="E89" s="200" t="s">
        <v>138</v>
      </c>
      <c r="F89" s="200" t="s">
        <v>139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P90+P101</f>
        <v>0</v>
      </c>
      <c r="Q89" s="205"/>
      <c r="R89" s="206">
        <f>R90+R101</f>
        <v>0</v>
      </c>
      <c r="S89" s="205"/>
      <c r="T89" s="207">
        <f>T90+T101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80</v>
      </c>
      <c r="AT89" s="209" t="s">
        <v>72</v>
      </c>
      <c r="AU89" s="209" t="s">
        <v>73</v>
      </c>
      <c r="AY89" s="208" t="s">
        <v>140</v>
      </c>
      <c r="BK89" s="210">
        <f>BK90+BK101</f>
        <v>0</v>
      </c>
    </row>
    <row r="90" s="12" customFormat="1" ht="22.8" customHeight="1">
      <c r="A90" s="12"/>
      <c r="B90" s="197"/>
      <c r="C90" s="198"/>
      <c r="D90" s="199" t="s">
        <v>72</v>
      </c>
      <c r="E90" s="211" t="s">
        <v>80</v>
      </c>
      <c r="F90" s="211" t="s">
        <v>141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SUM(P91:P100)</f>
        <v>0</v>
      </c>
      <c r="Q90" s="205"/>
      <c r="R90" s="206">
        <f>SUM(R91:R100)</f>
        <v>0</v>
      </c>
      <c r="S90" s="205"/>
      <c r="T90" s="207">
        <f>SUM(T91:T100)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72</v>
      </c>
      <c r="AU90" s="209" t="s">
        <v>80</v>
      </c>
      <c r="AY90" s="208" t="s">
        <v>140</v>
      </c>
      <c r="BK90" s="210">
        <f>SUM(BK91:BK100)</f>
        <v>0</v>
      </c>
    </row>
    <row r="91" s="2" customFormat="1" ht="16.5" customHeight="1">
      <c r="A91" s="37"/>
      <c r="B91" s="38"/>
      <c r="C91" s="213" t="s">
        <v>80</v>
      </c>
      <c r="D91" s="213" t="s">
        <v>142</v>
      </c>
      <c r="E91" s="214" t="s">
        <v>151</v>
      </c>
      <c r="F91" s="215" t="s">
        <v>152</v>
      </c>
      <c r="G91" s="216" t="s">
        <v>145</v>
      </c>
      <c r="H91" s="217">
        <v>2200</v>
      </c>
      <c r="I91" s="218"/>
      <c r="J91" s="219">
        <f>ROUND(I91*H91,2)</f>
        <v>0</v>
      </c>
      <c r="K91" s="220"/>
      <c r="L91" s="43"/>
      <c r="M91" s="221" t="s">
        <v>28</v>
      </c>
      <c r="N91" s="222" t="s">
        <v>46</v>
      </c>
      <c r="O91" s="84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5" t="s">
        <v>146</v>
      </c>
      <c r="AT91" s="225" t="s">
        <v>142</v>
      </c>
      <c r="AU91" s="225" t="s">
        <v>83</v>
      </c>
      <c r="AY91" s="16" t="s">
        <v>140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6" t="s">
        <v>146</v>
      </c>
      <c r="BK91" s="226">
        <f>ROUND(I91*H91,2)</f>
        <v>0</v>
      </c>
      <c r="BL91" s="16" t="s">
        <v>146</v>
      </c>
      <c r="BM91" s="225" t="s">
        <v>241</v>
      </c>
    </row>
    <row r="92" s="2" customFormat="1">
      <c r="A92" s="37"/>
      <c r="B92" s="38"/>
      <c r="C92" s="39"/>
      <c r="D92" s="229" t="s">
        <v>154</v>
      </c>
      <c r="E92" s="39"/>
      <c r="F92" s="249" t="s">
        <v>155</v>
      </c>
      <c r="G92" s="39"/>
      <c r="H92" s="39"/>
      <c r="I92" s="250"/>
      <c r="J92" s="39"/>
      <c r="K92" s="39"/>
      <c r="L92" s="43"/>
      <c r="M92" s="251"/>
      <c r="N92" s="252"/>
      <c r="O92" s="84"/>
      <c r="P92" s="84"/>
      <c r="Q92" s="84"/>
      <c r="R92" s="84"/>
      <c r="S92" s="84"/>
      <c r="T92" s="85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154</v>
      </c>
      <c r="AU92" s="16" t="s">
        <v>83</v>
      </c>
    </row>
    <row r="93" s="13" customFormat="1">
      <c r="A93" s="13"/>
      <c r="B93" s="227"/>
      <c r="C93" s="228"/>
      <c r="D93" s="229" t="s">
        <v>148</v>
      </c>
      <c r="E93" s="230" t="s">
        <v>28</v>
      </c>
      <c r="F93" s="231" t="s">
        <v>233</v>
      </c>
      <c r="G93" s="228"/>
      <c r="H93" s="230" t="s">
        <v>28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148</v>
      </c>
      <c r="AU93" s="237" t="s">
        <v>83</v>
      </c>
      <c r="AV93" s="13" t="s">
        <v>80</v>
      </c>
      <c r="AW93" s="13" t="s">
        <v>34</v>
      </c>
      <c r="AX93" s="13" t="s">
        <v>73</v>
      </c>
      <c r="AY93" s="237" t="s">
        <v>140</v>
      </c>
    </row>
    <row r="94" s="14" customFormat="1">
      <c r="A94" s="14"/>
      <c r="B94" s="238"/>
      <c r="C94" s="239"/>
      <c r="D94" s="229" t="s">
        <v>148</v>
      </c>
      <c r="E94" s="240" t="s">
        <v>28</v>
      </c>
      <c r="F94" s="241" t="s">
        <v>242</v>
      </c>
      <c r="G94" s="239"/>
      <c r="H94" s="242">
        <v>2200</v>
      </c>
      <c r="I94" s="243"/>
      <c r="J94" s="239"/>
      <c r="K94" s="239"/>
      <c r="L94" s="244"/>
      <c r="M94" s="245"/>
      <c r="N94" s="246"/>
      <c r="O94" s="246"/>
      <c r="P94" s="246"/>
      <c r="Q94" s="246"/>
      <c r="R94" s="246"/>
      <c r="S94" s="246"/>
      <c r="T94" s="24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8" t="s">
        <v>148</v>
      </c>
      <c r="AU94" s="248" t="s">
        <v>83</v>
      </c>
      <c r="AV94" s="14" t="s">
        <v>83</v>
      </c>
      <c r="AW94" s="14" t="s">
        <v>34</v>
      </c>
      <c r="AX94" s="14" t="s">
        <v>80</v>
      </c>
      <c r="AY94" s="248" t="s">
        <v>140</v>
      </c>
    </row>
    <row r="95" s="2" customFormat="1" ht="78" customHeight="1">
      <c r="A95" s="37"/>
      <c r="B95" s="38"/>
      <c r="C95" s="213" t="s">
        <v>83</v>
      </c>
      <c r="D95" s="213" t="s">
        <v>142</v>
      </c>
      <c r="E95" s="214" t="s">
        <v>160</v>
      </c>
      <c r="F95" s="215" t="s">
        <v>161</v>
      </c>
      <c r="G95" s="216" t="s">
        <v>145</v>
      </c>
      <c r="H95" s="217">
        <v>2200</v>
      </c>
      <c r="I95" s="218"/>
      <c r="J95" s="219">
        <f>ROUND(I95*H95,2)</f>
        <v>0</v>
      </c>
      <c r="K95" s="220"/>
      <c r="L95" s="43"/>
      <c r="M95" s="221" t="s">
        <v>28</v>
      </c>
      <c r="N95" s="222" t="s">
        <v>46</v>
      </c>
      <c r="O95" s="84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5" t="s">
        <v>146</v>
      </c>
      <c r="AT95" s="225" t="s">
        <v>142</v>
      </c>
      <c r="AU95" s="225" t="s">
        <v>83</v>
      </c>
      <c r="AY95" s="16" t="s">
        <v>140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6" t="s">
        <v>146</v>
      </c>
      <c r="BK95" s="226">
        <f>ROUND(I95*H95,2)</f>
        <v>0</v>
      </c>
      <c r="BL95" s="16" t="s">
        <v>146</v>
      </c>
      <c r="BM95" s="225" t="s">
        <v>243</v>
      </c>
    </row>
    <row r="96" s="2" customFormat="1">
      <c r="A96" s="37"/>
      <c r="B96" s="38"/>
      <c r="C96" s="39"/>
      <c r="D96" s="229" t="s">
        <v>154</v>
      </c>
      <c r="E96" s="39"/>
      <c r="F96" s="249" t="s">
        <v>163</v>
      </c>
      <c r="G96" s="39"/>
      <c r="H96" s="39"/>
      <c r="I96" s="250"/>
      <c r="J96" s="39"/>
      <c r="K96" s="39"/>
      <c r="L96" s="43"/>
      <c r="M96" s="251"/>
      <c r="N96" s="252"/>
      <c r="O96" s="84"/>
      <c r="P96" s="84"/>
      <c r="Q96" s="84"/>
      <c r="R96" s="84"/>
      <c r="S96" s="84"/>
      <c r="T96" s="85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154</v>
      </c>
      <c r="AU96" s="16" t="s">
        <v>83</v>
      </c>
    </row>
    <row r="97" s="14" customFormat="1">
      <c r="A97" s="14"/>
      <c r="B97" s="238"/>
      <c r="C97" s="239"/>
      <c r="D97" s="229" t="s">
        <v>148</v>
      </c>
      <c r="E97" s="240" t="s">
        <v>28</v>
      </c>
      <c r="F97" s="241" t="s">
        <v>242</v>
      </c>
      <c r="G97" s="239"/>
      <c r="H97" s="242">
        <v>2200</v>
      </c>
      <c r="I97" s="243"/>
      <c r="J97" s="239"/>
      <c r="K97" s="239"/>
      <c r="L97" s="244"/>
      <c r="M97" s="245"/>
      <c r="N97" s="246"/>
      <c r="O97" s="246"/>
      <c r="P97" s="246"/>
      <c r="Q97" s="246"/>
      <c r="R97" s="246"/>
      <c r="S97" s="246"/>
      <c r="T97" s="24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8" t="s">
        <v>148</v>
      </c>
      <c r="AU97" s="248" t="s">
        <v>83</v>
      </c>
      <c r="AV97" s="14" t="s">
        <v>83</v>
      </c>
      <c r="AW97" s="14" t="s">
        <v>34</v>
      </c>
      <c r="AX97" s="14" t="s">
        <v>80</v>
      </c>
      <c r="AY97" s="248" t="s">
        <v>140</v>
      </c>
    </row>
    <row r="98" s="2" customFormat="1" ht="24.15" customHeight="1">
      <c r="A98" s="37"/>
      <c r="B98" s="38"/>
      <c r="C98" s="213" t="s">
        <v>159</v>
      </c>
      <c r="D98" s="213" t="s">
        <v>142</v>
      </c>
      <c r="E98" s="214" t="s">
        <v>166</v>
      </c>
      <c r="F98" s="215" t="s">
        <v>167</v>
      </c>
      <c r="G98" s="216" t="s">
        <v>145</v>
      </c>
      <c r="H98" s="217">
        <v>2200</v>
      </c>
      <c r="I98" s="218"/>
      <c r="J98" s="219">
        <f>ROUND(I98*H98,2)</f>
        <v>0</v>
      </c>
      <c r="K98" s="220"/>
      <c r="L98" s="43"/>
      <c r="M98" s="221" t="s">
        <v>28</v>
      </c>
      <c r="N98" s="222" t="s">
        <v>46</v>
      </c>
      <c r="O98" s="84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5" t="s">
        <v>146</v>
      </c>
      <c r="AT98" s="225" t="s">
        <v>142</v>
      </c>
      <c r="AU98" s="225" t="s">
        <v>83</v>
      </c>
      <c r="AY98" s="16" t="s">
        <v>140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6" t="s">
        <v>146</v>
      </c>
      <c r="BK98" s="226">
        <f>ROUND(I98*H98,2)</f>
        <v>0</v>
      </c>
      <c r="BL98" s="16" t="s">
        <v>146</v>
      </c>
      <c r="BM98" s="225" t="s">
        <v>244</v>
      </c>
    </row>
    <row r="99" s="2" customFormat="1">
      <c r="A99" s="37"/>
      <c r="B99" s="38"/>
      <c r="C99" s="39"/>
      <c r="D99" s="229" t="s">
        <v>154</v>
      </c>
      <c r="E99" s="39"/>
      <c r="F99" s="249" t="s">
        <v>169</v>
      </c>
      <c r="G99" s="39"/>
      <c r="H99" s="39"/>
      <c r="I99" s="250"/>
      <c r="J99" s="39"/>
      <c r="K99" s="39"/>
      <c r="L99" s="43"/>
      <c r="M99" s="251"/>
      <c r="N99" s="252"/>
      <c r="O99" s="84"/>
      <c r="P99" s="84"/>
      <c r="Q99" s="84"/>
      <c r="R99" s="84"/>
      <c r="S99" s="84"/>
      <c r="T99" s="85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154</v>
      </c>
      <c r="AU99" s="16" t="s">
        <v>83</v>
      </c>
    </row>
    <row r="100" s="14" customFormat="1">
      <c r="A100" s="14"/>
      <c r="B100" s="238"/>
      <c r="C100" s="239"/>
      <c r="D100" s="229" t="s">
        <v>148</v>
      </c>
      <c r="E100" s="240" t="s">
        <v>28</v>
      </c>
      <c r="F100" s="241" t="s">
        <v>242</v>
      </c>
      <c r="G100" s="239"/>
      <c r="H100" s="242">
        <v>2200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8" t="s">
        <v>148</v>
      </c>
      <c r="AU100" s="248" t="s">
        <v>83</v>
      </c>
      <c r="AV100" s="14" t="s">
        <v>83</v>
      </c>
      <c r="AW100" s="14" t="s">
        <v>34</v>
      </c>
      <c r="AX100" s="14" t="s">
        <v>80</v>
      </c>
      <c r="AY100" s="248" t="s">
        <v>140</v>
      </c>
    </row>
    <row r="101" s="12" customFormat="1" ht="22.8" customHeight="1">
      <c r="A101" s="12"/>
      <c r="B101" s="197"/>
      <c r="C101" s="198"/>
      <c r="D101" s="199" t="s">
        <v>72</v>
      </c>
      <c r="E101" s="211" t="s">
        <v>170</v>
      </c>
      <c r="F101" s="211" t="s">
        <v>171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SUM(P102:P104)</f>
        <v>0</v>
      </c>
      <c r="Q101" s="205"/>
      <c r="R101" s="206">
        <f>SUM(R102:R104)</f>
        <v>0</v>
      </c>
      <c r="S101" s="205"/>
      <c r="T101" s="207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146</v>
      </c>
      <c r="AT101" s="209" t="s">
        <v>72</v>
      </c>
      <c r="AU101" s="209" t="s">
        <v>80</v>
      </c>
      <c r="AY101" s="208" t="s">
        <v>140</v>
      </c>
      <c r="BK101" s="210">
        <f>SUM(BK102:BK104)</f>
        <v>0</v>
      </c>
    </row>
    <row r="102" s="2" customFormat="1" ht="16.5" customHeight="1">
      <c r="A102" s="37"/>
      <c r="B102" s="38"/>
      <c r="C102" s="213" t="s">
        <v>146</v>
      </c>
      <c r="D102" s="213" t="s">
        <v>142</v>
      </c>
      <c r="E102" s="214" t="s">
        <v>173</v>
      </c>
      <c r="F102" s="215" t="s">
        <v>174</v>
      </c>
      <c r="G102" s="216" t="s">
        <v>145</v>
      </c>
      <c r="H102" s="217">
        <v>-2200</v>
      </c>
      <c r="I102" s="218"/>
      <c r="J102" s="219">
        <f>ROUND(I102*H102,2)</f>
        <v>0</v>
      </c>
      <c r="K102" s="220"/>
      <c r="L102" s="43"/>
      <c r="M102" s="221" t="s">
        <v>28</v>
      </c>
      <c r="N102" s="222" t="s">
        <v>46</v>
      </c>
      <c r="O102" s="84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5" t="s">
        <v>146</v>
      </c>
      <c r="AT102" s="225" t="s">
        <v>142</v>
      </c>
      <c r="AU102" s="225" t="s">
        <v>83</v>
      </c>
      <c r="AY102" s="16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6" t="s">
        <v>146</v>
      </c>
      <c r="BK102" s="226">
        <f>ROUND(I102*H102,2)</f>
        <v>0</v>
      </c>
      <c r="BL102" s="16" t="s">
        <v>146</v>
      </c>
      <c r="BM102" s="225" t="s">
        <v>245</v>
      </c>
    </row>
    <row r="103" s="2" customFormat="1">
      <c r="A103" s="37"/>
      <c r="B103" s="38"/>
      <c r="C103" s="39"/>
      <c r="D103" s="229" t="s">
        <v>154</v>
      </c>
      <c r="E103" s="39"/>
      <c r="F103" s="249" t="s">
        <v>176</v>
      </c>
      <c r="G103" s="39"/>
      <c r="H103" s="39"/>
      <c r="I103" s="250"/>
      <c r="J103" s="39"/>
      <c r="K103" s="39"/>
      <c r="L103" s="43"/>
      <c r="M103" s="251"/>
      <c r="N103" s="252"/>
      <c r="O103" s="84"/>
      <c r="P103" s="84"/>
      <c r="Q103" s="84"/>
      <c r="R103" s="84"/>
      <c r="S103" s="84"/>
      <c r="T103" s="85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154</v>
      </c>
      <c r="AU103" s="16" t="s">
        <v>83</v>
      </c>
    </row>
    <row r="104" s="14" customFormat="1">
      <c r="A104" s="14"/>
      <c r="B104" s="238"/>
      <c r="C104" s="239"/>
      <c r="D104" s="229" t="s">
        <v>148</v>
      </c>
      <c r="E104" s="240" t="s">
        <v>28</v>
      </c>
      <c r="F104" s="241" t="s">
        <v>246</v>
      </c>
      <c r="G104" s="239"/>
      <c r="H104" s="242">
        <v>-2200</v>
      </c>
      <c r="I104" s="243"/>
      <c r="J104" s="239"/>
      <c r="K104" s="239"/>
      <c r="L104" s="244"/>
      <c r="M104" s="253"/>
      <c r="N104" s="254"/>
      <c r="O104" s="254"/>
      <c r="P104" s="254"/>
      <c r="Q104" s="254"/>
      <c r="R104" s="254"/>
      <c r="S104" s="254"/>
      <c r="T104" s="25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8" t="s">
        <v>148</v>
      </c>
      <c r="AU104" s="248" t="s">
        <v>83</v>
      </c>
      <c r="AV104" s="14" t="s">
        <v>83</v>
      </c>
      <c r="AW104" s="14" t="s">
        <v>34</v>
      </c>
      <c r="AX104" s="14" t="s">
        <v>80</v>
      </c>
      <c r="AY104" s="248" t="s">
        <v>140</v>
      </c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43"/>
      <c r="M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</sheetData>
  <sheetProtection sheet="1" autoFilter="0" formatColumns="0" formatRows="0" objects="1" scenarios="1" spinCount="100000" saltValue="L6MUaDZaPk0tOSy5XZm2pauHNIkud+appqxyeBFAuKTUXPiIWjzulnluqtHRrLsCCYbVXHMca+xvFM2e8k0PAQ==" hashValue="Mr9DGrmdUL7B9sojs3hvtIyJyuKzDH6scu0YgUiulq1PzeQlgAJIt2QDxtBGhVZYnKUkLRGu+Cac0eutNqRsgQ==" algorithmName="SHA-512" password="CC35"/>
  <autoFilter ref="C87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112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hidden="1" s="1" customFormat="1" ht="24.96" customHeight="1">
      <c r="B4" s="19"/>
      <c r="D4" s="140" t="s">
        <v>113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16.5" customHeight="1">
      <c r="B7" s="19"/>
      <c r="E7" s="143" t="str">
        <f>'Rekapitulace stavby'!K6</f>
        <v>Labe, Lovosice – Štětí, odstranění nánosů z plavebních kanálů</v>
      </c>
      <c r="F7" s="142"/>
      <c r="G7" s="142"/>
      <c r="H7" s="142"/>
      <c r="L7" s="19"/>
    </row>
    <row r="8" hidden="1" s="1" customFormat="1" ht="12" customHeight="1">
      <c r="B8" s="19"/>
      <c r="D8" s="142" t="s">
        <v>114</v>
      </c>
      <c r="L8" s="19"/>
    </row>
    <row r="9" hidden="1" s="2" customFormat="1" ht="16.5" customHeight="1">
      <c r="A9" s="37"/>
      <c r="B9" s="43"/>
      <c r="C9" s="37"/>
      <c r="D9" s="37"/>
      <c r="E9" s="143" t="s">
        <v>239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116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178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21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22</v>
      </c>
      <c r="E14" s="37"/>
      <c r="F14" s="133" t="s">
        <v>23</v>
      </c>
      <c r="G14" s="37"/>
      <c r="H14" s="37"/>
      <c r="I14" s="142" t="s">
        <v>24</v>
      </c>
      <c r="J14" s="146" t="str">
        <f>'Rekapitulace stavby'!AN8</f>
        <v>30.6.2025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26</v>
      </c>
      <c r="E16" s="37"/>
      <c r="F16" s="37"/>
      <c r="G16" s="37"/>
      <c r="H16" s="37"/>
      <c r="I16" s="142" t="s">
        <v>27</v>
      </c>
      <c r="J16" s="133" t="s">
        <v>28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29</v>
      </c>
      <c r="F17" s="37"/>
      <c r="G17" s="37"/>
      <c r="H17" s="37"/>
      <c r="I17" s="142" t="s">
        <v>30</v>
      </c>
      <c r="J17" s="133" t="s">
        <v>28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27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30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27</v>
      </c>
      <c r="J22" s="133" t="s">
        <v>28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29</v>
      </c>
      <c r="F23" s="37"/>
      <c r="G23" s="37"/>
      <c r="H23" s="37"/>
      <c r="I23" s="142" t="s">
        <v>30</v>
      </c>
      <c r="J23" s="133" t="s">
        <v>28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27</v>
      </c>
      <c r="J25" s="133" t="s">
        <v>28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36</v>
      </c>
      <c r="F26" s="37"/>
      <c r="G26" s="37"/>
      <c r="H26" s="37"/>
      <c r="I26" s="142" t="s">
        <v>30</v>
      </c>
      <c r="J26" s="133" t="s">
        <v>28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ROUND(J90,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ROUND((SUM(BE90:BE102)),  2)</f>
        <v>0</v>
      </c>
      <c r="G35" s="37"/>
      <c r="H35" s="37"/>
      <c r="I35" s="157">
        <v>0.20999999999999999</v>
      </c>
      <c r="J35" s="156">
        <f>ROUND(((SUM(BE90:BE102))*I35),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ROUND((SUM(BF90:BF102)),  2)</f>
        <v>0</v>
      </c>
      <c r="G36" s="37"/>
      <c r="H36" s="37"/>
      <c r="I36" s="157">
        <v>0.14999999999999999</v>
      </c>
      <c r="J36" s="156">
        <f>ROUND(((SUM(BF90:BF102))*I36),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ROUND((SUM(BG90:BG102)),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ROUND((SUM(BH90:BH102)),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ROUND((SUM(BI90:BI102)),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118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9" t="str">
        <f>E7</f>
        <v>Labe, Lovosice – Štětí, odstranění nánosů z plavebních kanálů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114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9" t="s">
        <v>239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116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VON - Vedlejší a ostatní náklady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22</v>
      </c>
      <c r="D56" s="39"/>
      <c r="E56" s="39"/>
      <c r="F56" s="26" t="str">
        <f>F14</f>
        <v>Labe</v>
      </c>
      <c r="G56" s="39"/>
      <c r="H56" s="39"/>
      <c r="I56" s="31" t="s">
        <v>24</v>
      </c>
      <c r="J56" s="72" t="str">
        <f>IF(J14="","",J14)</f>
        <v>30.6.2025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40.05" customHeight="1">
      <c r="A58" s="37"/>
      <c r="B58" s="38"/>
      <c r="C58" s="31" t="s">
        <v>26</v>
      </c>
      <c r="D58" s="39"/>
      <c r="E58" s="39"/>
      <c r="F58" s="26" t="str">
        <f>E17</f>
        <v>Povodí Labe, státní podnik, OIČ, Hradec Králové</v>
      </c>
      <c r="G58" s="39"/>
      <c r="H58" s="39"/>
      <c r="I58" s="31" t="s">
        <v>33</v>
      </c>
      <c r="J58" s="35" t="str">
        <f>E23</f>
        <v>Povodí Labe, státní podnik, OIČ, Hradec Králové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70" t="s">
        <v>119</v>
      </c>
      <c r="D61" s="171"/>
      <c r="E61" s="171"/>
      <c r="F61" s="171"/>
      <c r="G61" s="171"/>
      <c r="H61" s="171"/>
      <c r="I61" s="171"/>
      <c r="J61" s="172" t="s">
        <v>120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J90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121</v>
      </c>
    </row>
    <row r="64" hidden="1" s="9" customFormat="1" ht="24.96" customHeight="1">
      <c r="A64" s="9"/>
      <c r="B64" s="174"/>
      <c r="C64" s="175"/>
      <c r="D64" s="176" t="s">
        <v>179</v>
      </c>
      <c r="E64" s="177"/>
      <c r="F64" s="177"/>
      <c r="G64" s="177"/>
      <c r="H64" s="177"/>
      <c r="I64" s="177"/>
      <c r="J64" s="178">
        <f>J91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180</v>
      </c>
      <c r="E65" s="182"/>
      <c r="F65" s="182"/>
      <c r="G65" s="182"/>
      <c r="H65" s="182"/>
      <c r="I65" s="182"/>
      <c r="J65" s="183">
        <f>J92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181</v>
      </c>
      <c r="E66" s="182"/>
      <c r="F66" s="182"/>
      <c r="G66" s="182"/>
      <c r="H66" s="182"/>
      <c r="I66" s="182"/>
      <c r="J66" s="183">
        <f>J94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0"/>
      <c r="C67" s="125"/>
      <c r="D67" s="181" t="s">
        <v>182</v>
      </c>
      <c r="E67" s="182"/>
      <c r="F67" s="182"/>
      <c r="G67" s="182"/>
      <c r="H67" s="182"/>
      <c r="I67" s="182"/>
      <c r="J67" s="183">
        <f>J99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0"/>
      <c r="C68" s="125"/>
      <c r="D68" s="181" t="s">
        <v>183</v>
      </c>
      <c r="E68" s="182"/>
      <c r="F68" s="182"/>
      <c r="G68" s="182"/>
      <c r="H68" s="182"/>
      <c r="I68" s="182"/>
      <c r="J68" s="183">
        <f>J101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 s="2" customFormat="1" ht="6.96" customHeight="1">
      <c r="A70" s="37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hidden="1"/>
    <row r="72" hidden="1"/>
    <row r="73" hidden="1"/>
    <row r="74" s="2" customFormat="1" ht="6.96" customHeight="1">
      <c r="A74" s="37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125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69" t="str">
        <f>E7</f>
        <v>Labe, Lovosice – Štětí, odstranění nánosů z plavebních kanálů</v>
      </c>
      <c r="F78" s="31"/>
      <c r="G78" s="31"/>
      <c r="H78" s="31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114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9" t="s">
        <v>239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116</v>
      </c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9" t="str">
        <f>E11</f>
        <v>VON - Vedlejší a ostatní náklady</v>
      </c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22</v>
      </c>
      <c r="D84" s="39"/>
      <c r="E84" s="39"/>
      <c r="F84" s="26" t="str">
        <f>F14</f>
        <v>Labe</v>
      </c>
      <c r="G84" s="39"/>
      <c r="H84" s="39"/>
      <c r="I84" s="31" t="s">
        <v>24</v>
      </c>
      <c r="J84" s="72" t="str">
        <f>IF(J14="","",J14)</f>
        <v>30.6.2025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40.05" customHeight="1">
      <c r="A86" s="37"/>
      <c r="B86" s="38"/>
      <c r="C86" s="31" t="s">
        <v>26</v>
      </c>
      <c r="D86" s="39"/>
      <c r="E86" s="39"/>
      <c r="F86" s="26" t="str">
        <f>E17</f>
        <v>Povodí Labe, státní podnik, OIČ, Hradec Králové</v>
      </c>
      <c r="G86" s="39"/>
      <c r="H86" s="39"/>
      <c r="I86" s="31" t="s">
        <v>33</v>
      </c>
      <c r="J86" s="35" t="str">
        <f>E23</f>
        <v>Povodí Labe, státní podnik, OIČ, Hradec Králové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IF(E20="","",E20)</f>
        <v>Vyplň údaj</v>
      </c>
      <c r="G87" s="39"/>
      <c r="H87" s="39"/>
      <c r="I87" s="31" t="s">
        <v>35</v>
      </c>
      <c r="J87" s="35" t="str">
        <f>E26</f>
        <v>Ing. Eva Morkesová</v>
      </c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85"/>
      <c r="B89" s="186"/>
      <c r="C89" s="187" t="s">
        <v>126</v>
      </c>
      <c r="D89" s="188" t="s">
        <v>58</v>
      </c>
      <c r="E89" s="188" t="s">
        <v>54</v>
      </c>
      <c r="F89" s="188" t="s">
        <v>55</v>
      </c>
      <c r="G89" s="188" t="s">
        <v>127</v>
      </c>
      <c r="H89" s="188" t="s">
        <v>128</v>
      </c>
      <c r="I89" s="188" t="s">
        <v>129</v>
      </c>
      <c r="J89" s="189" t="s">
        <v>120</v>
      </c>
      <c r="K89" s="190" t="s">
        <v>130</v>
      </c>
      <c r="L89" s="191"/>
      <c r="M89" s="92" t="s">
        <v>28</v>
      </c>
      <c r="N89" s="93" t="s">
        <v>43</v>
      </c>
      <c r="O89" s="93" t="s">
        <v>131</v>
      </c>
      <c r="P89" s="93" t="s">
        <v>132</v>
      </c>
      <c r="Q89" s="93" t="s">
        <v>133</v>
      </c>
      <c r="R89" s="93" t="s">
        <v>134</v>
      </c>
      <c r="S89" s="93" t="s">
        <v>135</v>
      </c>
      <c r="T89" s="94" t="s">
        <v>136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7"/>
      <c r="B90" s="38"/>
      <c r="C90" s="99" t="s">
        <v>137</v>
      </c>
      <c r="D90" s="39"/>
      <c r="E90" s="39"/>
      <c r="F90" s="39"/>
      <c r="G90" s="39"/>
      <c r="H90" s="39"/>
      <c r="I90" s="39"/>
      <c r="J90" s="192">
        <f>BK90</f>
        <v>0</v>
      </c>
      <c r="K90" s="39"/>
      <c r="L90" s="43"/>
      <c r="M90" s="95"/>
      <c r="N90" s="193"/>
      <c r="O90" s="96"/>
      <c r="P90" s="194">
        <f>P91</f>
        <v>0</v>
      </c>
      <c r="Q90" s="96"/>
      <c r="R90" s="194">
        <f>R91</f>
        <v>0</v>
      </c>
      <c r="S90" s="96"/>
      <c r="T90" s="195">
        <f>T91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72</v>
      </c>
      <c r="AU90" s="16" t="s">
        <v>121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72</v>
      </c>
      <c r="E91" s="200" t="s">
        <v>184</v>
      </c>
      <c r="F91" s="200" t="s">
        <v>185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P92+P94+P99+P101</f>
        <v>0</v>
      </c>
      <c r="Q91" s="205"/>
      <c r="R91" s="206">
        <f>R92+R94+R99+R101</f>
        <v>0</v>
      </c>
      <c r="S91" s="205"/>
      <c r="T91" s="207">
        <f>T92+T94+T99+T101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146</v>
      </c>
      <c r="AT91" s="209" t="s">
        <v>72</v>
      </c>
      <c r="AU91" s="209" t="s">
        <v>73</v>
      </c>
      <c r="AY91" s="208" t="s">
        <v>140</v>
      </c>
      <c r="BK91" s="210">
        <f>BK92+BK94+BK99+BK101</f>
        <v>0</v>
      </c>
    </row>
    <row r="92" s="12" customFormat="1" ht="22.8" customHeight="1">
      <c r="A92" s="12"/>
      <c r="B92" s="197"/>
      <c r="C92" s="198"/>
      <c r="D92" s="199" t="s">
        <v>72</v>
      </c>
      <c r="E92" s="211" t="s">
        <v>186</v>
      </c>
      <c r="F92" s="211" t="s">
        <v>187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P93</f>
        <v>0</v>
      </c>
      <c r="Q92" s="205"/>
      <c r="R92" s="206">
        <f>R93</f>
        <v>0</v>
      </c>
      <c r="S92" s="205"/>
      <c r="T92" s="207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146</v>
      </c>
      <c r="AT92" s="209" t="s">
        <v>72</v>
      </c>
      <c r="AU92" s="209" t="s">
        <v>80</v>
      </c>
      <c r="AY92" s="208" t="s">
        <v>140</v>
      </c>
      <c r="BK92" s="210">
        <f>BK93</f>
        <v>0</v>
      </c>
    </row>
    <row r="93" s="2" customFormat="1" ht="16.5" customHeight="1">
      <c r="A93" s="37"/>
      <c r="B93" s="38"/>
      <c r="C93" s="213" t="s">
        <v>80</v>
      </c>
      <c r="D93" s="213" t="s">
        <v>142</v>
      </c>
      <c r="E93" s="214" t="s">
        <v>188</v>
      </c>
      <c r="F93" s="215" t="s">
        <v>189</v>
      </c>
      <c r="G93" s="216" t="s">
        <v>190</v>
      </c>
      <c r="H93" s="217">
        <v>0.25</v>
      </c>
      <c r="I93" s="218"/>
      <c r="J93" s="219">
        <f>ROUND(I93*H93,2)</f>
        <v>0</v>
      </c>
      <c r="K93" s="220"/>
      <c r="L93" s="43"/>
      <c r="M93" s="221" t="s">
        <v>28</v>
      </c>
      <c r="N93" s="222" t="s">
        <v>46</v>
      </c>
      <c r="O93" s="84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5" t="s">
        <v>191</v>
      </c>
      <c r="AT93" s="225" t="s">
        <v>142</v>
      </c>
      <c r="AU93" s="225" t="s">
        <v>83</v>
      </c>
      <c r="AY93" s="16" t="s">
        <v>140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6" t="s">
        <v>146</v>
      </c>
      <c r="BK93" s="226">
        <f>ROUND(I93*H93,2)</f>
        <v>0</v>
      </c>
      <c r="BL93" s="16" t="s">
        <v>191</v>
      </c>
      <c r="BM93" s="225" t="s">
        <v>192</v>
      </c>
    </row>
    <row r="94" s="12" customFormat="1" ht="22.8" customHeight="1">
      <c r="A94" s="12"/>
      <c r="B94" s="197"/>
      <c r="C94" s="198"/>
      <c r="D94" s="199" t="s">
        <v>72</v>
      </c>
      <c r="E94" s="211" t="s">
        <v>193</v>
      </c>
      <c r="F94" s="211" t="s">
        <v>194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SUM(P95:P98)</f>
        <v>0</v>
      </c>
      <c r="Q94" s="205"/>
      <c r="R94" s="206">
        <f>SUM(R95:R98)</f>
        <v>0</v>
      </c>
      <c r="S94" s="205"/>
      <c r="T94" s="207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146</v>
      </c>
      <c r="AT94" s="209" t="s">
        <v>72</v>
      </c>
      <c r="AU94" s="209" t="s">
        <v>80</v>
      </c>
      <c r="AY94" s="208" t="s">
        <v>140</v>
      </c>
      <c r="BK94" s="210">
        <f>SUM(BK95:BK98)</f>
        <v>0</v>
      </c>
    </row>
    <row r="95" s="2" customFormat="1" ht="49.05" customHeight="1">
      <c r="A95" s="37"/>
      <c r="B95" s="38"/>
      <c r="C95" s="213" t="s">
        <v>83</v>
      </c>
      <c r="D95" s="213" t="s">
        <v>142</v>
      </c>
      <c r="E95" s="214" t="s">
        <v>195</v>
      </c>
      <c r="F95" s="215" t="s">
        <v>196</v>
      </c>
      <c r="G95" s="216" t="s">
        <v>197</v>
      </c>
      <c r="H95" s="217">
        <v>0.25</v>
      </c>
      <c r="I95" s="218"/>
      <c r="J95" s="219">
        <f>ROUND(I95*H95,2)</f>
        <v>0</v>
      </c>
      <c r="K95" s="220"/>
      <c r="L95" s="43"/>
      <c r="M95" s="221" t="s">
        <v>28</v>
      </c>
      <c r="N95" s="222" t="s">
        <v>46</v>
      </c>
      <c r="O95" s="84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5" t="s">
        <v>191</v>
      </c>
      <c r="AT95" s="225" t="s">
        <v>142</v>
      </c>
      <c r="AU95" s="225" t="s">
        <v>83</v>
      </c>
      <c r="AY95" s="16" t="s">
        <v>140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6" t="s">
        <v>146</v>
      </c>
      <c r="BK95" s="226">
        <f>ROUND(I95*H95,2)</f>
        <v>0</v>
      </c>
      <c r="BL95" s="16" t="s">
        <v>191</v>
      </c>
      <c r="BM95" s="225" t="s">
        <v>198</v>
      </c>
    </row>
    <row r="96" s="2" customFormat="1" ht="44.25" customHeight="1">
      <c r="A96" s="37"/>
      <c r="B96" s="38"/>
      <c r="C96" s="213" t="s">
        <v>159</v>
      </c>
      <c r="D96" s="213" t="s">
        <v>142</v>
      </c>
      <c r="E96" s="214" t="s">
        <v>199</v>
      </c>
      <c r="F96" s="215" t="s">
        <v>200</v>
      </c>
      <c r="G96" s="216" t="s">
        <v>197</v>
      </c>
      <c r="H96" s="217">
        <v>0.25</v>
      </c>
      <c r="I96" s="218"/>
      <c r="J96" s="219">
        <f>ROUND(I96*H96,2)</f>
        <v>0</v>
      </c>
      <c r="K96" s="220"/>
      <c r="L96" s="43"/>
      <c r="M96" s="221" t="s">
        <v>28</v>
      </c>
      <c r="N96" s="222" t="s">
        <v>46</v>
      </c>
      <c r="O96" s="84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5" t="s">
        <v>191</v>
      </c>
      <c r="AT96" s="225" t="s">
        <v>142</v>
      </c>
      <c r="AU96" s="225" t="s">
        <v>83</v>
      </c>
      <c r="AY96" s="16" t="s">
        <v>140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6" t="s">
        <v>146</v>
      </c>
      <c r="BK96" s="226">
        <f>ROUND(I96*H96,2)</f>
        <v>0</v>
      </c>
      <c r="BL96" s="16" t="s">
        <v>191</v>
      </c>
      <c r="BM96" s="225" t="s">
        <v>201</v>
      </c>
    </row>
    <row r="97" s="2" customFormat="1" ht="16.5" customHeight="1">
      <c r="A97" s="37"/>
      <c r="B97" s="38"/>
      <c r="C97" s="213" t="s">
        <v>146</v>
      </c>
      <c r="D97" s="213" t="s">
        <v>142</v>
      </c>
      <c r="E97" s="214" t="s">
        <v>202</v>
      </c>
      <c r="F97" s="215" t="s">
        <v>203</v>
      </c>
      <c r="G97" s="216" t="s">
        <v>190</v>
      </c>
      <c r="H97" s="217">
        <v>0.25</v>
      </c>
      <c r="I97" s="218"/>
      <c r="J97" s="219">
        <f>ROUND(I97*H97,2)</f>
        <v>0</v>
      </c>
      <c r="K97" s="220"/>
      <c r="L97" s="43"/>
      <c r="M97" s="221" t="s">
        <v>28</v>
      </c>
      <c r="N97" s="222" t="s">
        <v>46</v>
      </c>
      <c r="O97" s="84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5" t="s">
        <v>191</v>
      </c>
      <c r="AT97" s="225" t="s">
        <v>142</v>
      </c>
      <c r="AU97" s="225" t="s">
        <v>83</v>
      </c>
      <c r="AY97" s="16" t="s">
        <v>140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6" t="s">
        <v>146</v>
      </c>
      <c r="BK97" s="226">
        <f>ROUND(I97*H97,2)</f>
        <v>0</v>
      </c>
      <c r="BL97" s="16" t="s">
        <v>191</v>
      </c>
      <c r="BM97" s="225" t="s">
        <v>204</v>
      </c>
    </row>
    <row r="98" s="2" customFormat="1" ht="16.5" customHeight="1">
      <c r="A98" s="37"/>
      <c r="B98" s="38"/>
      <c r="C98" s="213" t="s">
        <v>172</v>
      </c>
      <c r="D98" s="213" t="s">
        <v>142</v>
      </c>
      <c r="E98" s="214" t="s">
        <v>205</v>
      </c>
      <c r="F98" s="215" t="s">
        <v>206</v>
      </c>
      <c r="G98" s="216" t="s">
        <v>207</v>
      </c>
      <c r="H98" s="217">
        <v>0.25</v>
      </c>
      <c r="I98" s="218"/>
      <c r="J98" s="219">
        <f>ROUND(I98*H98,2)</f>
        <v>0</v>
      </c>
      <c r="K98" s="220"/>
      <c r="L98" s="43"/>
      <c r="M98" s="221" t="s">
        <v>28</v>
      </c>
      <c r="N98" s="222" t="s">
        <v>46</v>
      </c>
      <c r="O98" s="84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5" t="s">
        <v>146</v>
      </c>
      <c r="AT98" s="225" t="s">
        <v>142</v>
      </c>
      <c r="AU98" s="225" t="s">
        <v>83</v>
      </c>
      <c r="AY98" s="16" t="s">
        <v>140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6" t="s">
        <v>146</v>
      </c>
      <c r="BK98" s="226">
        <f>ROUND(I98*H98,2)</f>
        <v>0</v>
      </c>
      <c r="BL98" s="16" t="s">
        <v>146</v>
      </c>
      <c r="BM98" s="225" t="s">
        <v>208</v>
      </c>
    </row>
    <row r="99" s="12" customFormat="1" ht="22.8" customHeight="1">
      <c r="A99" s="12"/>
      <c r="B99" s="197"/>
      <c r="C99" s="198"/>
      <c r="D99" s="199" t="s">
        <v>72</v>
      </c>
      <c r="E99" s="211" t="s">
        <v>209</v>
      </c>
      <c r="F99" s="211" t="s">
        <v>210</v>
      </c>
      <c r="G99" s="198"/>
      <c r="H99" s="198"/>
      <c r="I99" s="201"/>
      <c r="J99" s="212">
        <f>BK99</f>
        <v>0</v>
      </c>
      <c r="K99" s="198"/>
      <c r="L99" s="203"/>
      <c r="M99" s="204"/>
      <c r="N99" s="205"/>
      <c r="O99" s="205"/>
      <c r="P99" s="206">
        <f>P100</f>
        <v>0</v>
      </c>
      <c r="Q99" s="205"/>
      <c r="R99" s="206">
        <f>R100</f>
        <v>0</v>
      </c>
      <c r="S99" s="205"/>
      <c r="T99" s="207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146</v>
      </c>
      <c r="AT99" s="209" t="s">
        <v>72</v>
      </c>
      <c r="AU99" s="209" t="s">
        <v>80</v>
      </c>
      <c r="AY99" s="208" t="s">
        <v>140</v>
      </c>
      <c r="BK99" s="210">
        <f>BK100</f>
        <v>0</v>
      </c>
    </row>
    <row r="100" s="2" customFormat="1" ht="24.15" customHeight="1">
      <c r="A100" s="37"/>
      <c r="B100" s="38"/>
      <c r="C100" s="213" t="s">
        <v>211</v>
      </c>
      <c r="D100" s="213" t="s">
        <v>142</v>
      </c>
      <c r="E100" s="214" t="s">
        <v>212</v>
      </c>
      <c r="F100" s="215" t="s">
        <v>213</v>
      </c>
      <c r="G100" s="216" t="s">
        <v>190</v>
      </c>
      <c r="H100" s="217">
        <v>0.25</v>
      </c>
      <c r="I100" s="218"/>
      <c r="J100" s="219">
        <f>ROUND(I100*H100,2)</f>
        <v>0</v>
      </c>
      <c r="K100" s="220"/>
      <c r="L100" s="43"/>
      <c r="M100" s="221" t="s">
        <v>28</v>
      </c>
      <c r="N100" s="222" t="s">
        <v>46</v>
      </c>
      <c r="O100" s="84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5" t="s">
        <v>191</v>
      </c>
      <c r="AT100" s="225" t="s">
        <v>142</v>
      </c>
      <c r="AU100" s="225" t="s">
        <v>83</v>
      </c>
      <c r="AY100" s="16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6" t="s">
        <v>146</v>
      </c>
      <c r="BK100" s="226">
        <f>ROUND(I100*H100,2)</f>
        <v>0</v>
      </c>
      <c r="BL100" s="16" t="s">
        <v>191</v>
      </c>
      <c r="BM100" s="225" t="s">
        <v>214</v>
      </c>
    </row>
    <row r="101" s="12" customFormat="1" ht="22.8" customHeight="1">
      <c r="A101" s="12"/>
      <c r="B101" s="197"/>
      <c r="C101" s="198"/>
      <c r="D101" s="199" t="s">
        <v>72</v>
      </c>
      <c r="E101" s="211" t="s">
        <v>215</v>
      </c>
      <c r="F101" s="211" t="s">
        <v>216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P102</f>
        <v>0</v>
      </c>
      <c r="Q101" s="205"/>
      <c r="R101" s="206">
        <f>R102</f>
        <v>0</v>
      </c>
      <c r="S101" s="205"/>
      <c r="T101" s="207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146</v>
      </c>
      <c r="AT101" s="209" t="s">
        <v>72</v>
      </c>
      <c r="AU101" s="209" t="s">
        <v>80</v>
      </c>
      <c r="AY101" s="208" t="s">
        <v>140</v>
      </c>
      <c r="BK101" s="210">
        <f>BK102</f>
        <v>0</v>
      </c>
    </row>
    <row r="102" s="2" customFormat="1" ht="24.15" customHeight="1">
      <c r="A102" s="37"/>
      <c r="B102" s="38"/>
      <c r="C102" s="213" t="s">
        <v>217</v>
      </c>
      <c r="D102" s="213" t="s">
        <v>142</v>
      </c>
      <c r="E102" s="214" t="s">
        <v>218</v>
      </c>
      <c r="F102" s="215" t="s">
        <v>219</v>
      </c>
      <c r="G102" s="216" t="s">
        <v>190</v>
      </c>
      <c r="H102" s="217">
        <v>0.25</v>
      </c>
      <c r="I102" s="218"/>
      <c r="J102" s="219">
        <f>ROUND(I102*H102,2)</f>
        <v>0</v>
      </c>
      <c r="K102" s="220"/>
      <c r="L102" s="43"/>
      <c r="M102" s="256" t="s">
        <v>28</v>
      </c>
      <c r="N102" s="257" t="s">
        <v>46</v>
      </c>
      <c r="O102" s="258"/>
      <c r="P102" s="259">
        <f>O102*H102</f>
        <v>0</v>
      </c>
      <c r="Q102" s="259">
        <v>0</v>
      </c>
      <c r="R102" s="259">
        <f>Q102*H102</f>
        <v>0</v>
      </c>
      <c r="S102" s="259">
        <v>0</v>
      </c>
      <c r="T102" s="260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5" t="s">
        <v>220</v>
      </c>
      <c r="AT102" s="225" t="s">
        <v>142</v>
      </c>
      <c r="AU102" s="225" t="s">
        <v>83</v>
      </c>
      <c r="AY102" s="16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6" t="s">
        <v>146</v>
      </c>
      <c r="BK102" s="226">
        <f>ROUND(I102*H102,2)</f>
        <v>0</v>
      </c>
      <c r="BL102" s="16" t="s">
        <v>220</v>
      </c>
      <c r="BM102" s="225" t="s">
        <v>221</v>
      </c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43"/>
      <c r="M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</sheetData>
  <sheetProtection sheet="1" autoFilter="0" formatColumns="0" formatRows="0" objects="1" scenarios="1" spinCount="100000" saltValue="laScgJkl/k39ETOft9dWx78p96+KkdjpTIroFeU7xLYWkxSD+5L7s8ZDJAwZl46uZX8oPeMK/UQw0T65Eevv4Q==" hashValue="Mg6jr26NLekIc41Wvet+ETv4GecuUhfHVzQcFGUMqTM3ua6efCjN7UbJZldfkxrROoeFqnWBQ+y2FMOscnX0qA==" algorithmName="SHA-512" password="CC35"/>
  <autoFilter ref="C89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2025-06-30T07:52:06Z</dcterms:created>
  <dcterms:modified xsi:type="dcterms:W3CDTF">2025-06-30T07:52:14Z</dcterms:modified>
</cp:coreProperties>
</file>